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Rozpočty\Eva_Sváč_2024\Kaplice_ul. G. Fanty\"/>
    </mc:Choice>
  </mc:AlternateContent>
  <xr:revisionPtr revIDLastSave="0" documentId="13_ncr:1_{D045C0B9-E4CB-44E1-87E1-26233ADA2E35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Rekapitulace stavby" sheetId="1" r:id="rId1"/>
    <sheet name="4304a - SO 01 VODOVOD (1...." sheetId="2" r:id="rId2"/>
    <sheet name="4304b - SO 02  KANALIZACE..." sheetId="3" r:id="rId3"/>
    <sheet name="4304c - SO 03 - Přípojky ..." sheetId="4" r:id="rId4"/>
    <sheet name="4304d - SO 00  Společné p..." sheetId="5" r:id="rId5"/>
  </sheets>
  <definedNames>
    <definedName name="_xlnm._FilterDatabase" localSheetId="1" hidden="1">'4304a - SO 01 VODOVOD (1....'!$C$126:$K$317</definedName>
    <definedName name="_xlnm._FilterDatabase" localSheetId="2" hidden="1">'4304b - SO 02  KANALIZACE...'!$C$124:$K$297</definedName>
    <definedName name="_xlnm._FilterDatabase" localSheetId="3" hidden="1">'4304c - SO 03 - Přípojky ...'!$C$124:$K$241</definedName>
    <definedName name="_xlnm._FilterDatabase" localSheetId="4" hidden="1">'4304d - SO 00  Společné p...'!$C$116:$K$127</definedName>
    <definedName name="_xlnm.Print_Titles" localSheetId="1">'4304a - SO 01 VODOVOD (1....'!$126:$126</definedName>
    <definedName name="_xlnm.Print_Titles" localSheetId="2">'4304b - SO 02  KANALIZACE...'!$124:$124</definedName>
    <definedName name="_xlnm.Print_Titles" localSheetId="3">'4304c - SO 03 - Přípojky ...'!$124:$124</definedName>
    <definedName name="_xlnm.Print_Titles" localSheetId="4">'4304d - SO 00  Společné p...'!$116:$116</definedName>
    <definedName name="_xlnm.Print_Titles" localSheetId="0">'Rekapitulace stavby'!$92:$92</definedName>
    <definedName name="_xlnm.Print_Area" localSheetId="1">'4304a - SO 01 VODOVOD (1....'!$C$4:$J$76,'4304a - SO 01 VODOVOD (1....'!$C$82:$J$108,'4304a - SO 01 VODOVOD (1....'!$C$114:$J$317</definedName>
    <definedName name="_xlnm.Print_Area" localSheetId="2">'4304b - SO 02  KANALIZACE...'!$C$4:$J$76,'4304b - SO 02  KANALIZACE...'!$C$82:$J$106,'4304b - SO 02  KANALIZACE...'!$C$112:$J$297</definedName>
    <definedName name="_xlnm.Print_Area" localSheetId="3">'4304c - SO 03 - Přípojky ...'!$C$4:$J$76,'4304c - SO 03 - Přípojky ...'!$C$82:$J$106,'4304c - SO 03 - Přípojky ...'!$C$112:$J$241</definedName>
    <definedName name="_xlnm.Print_Area" localSheetId="4">'4304d - SO 00  Společné p...'!$C$4:$J$76,'4304d - SO 00  Společné p...'!$C$82:$J$98,'4304d - SO 00  Společné p...'!$C$104:$J$127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F92" i="5"/>
  <c r="J111" i="5"/>
  <c r="E7" i="5"/>
  <c r="E107" i="5" s="1"/>
  <c r="J37" i="4"/>
  <c r="J36" i="4"/>
  <c r="AY97" i="1" s="1"/>
  <c r="J35" i="4"/>
  <c r="AX97" i="1"/>
  <c r="BI241" i="4"/>
  <c r="BH241" i="4"/>
  <c r="BG241" i="4"/>
  <c r="BF241" i="4"/>
  <c r="T241" i="4"/>
  <c r="T240" i="4" s="1"/>
  <c r="R241" i="4"/>
  <c r="R240" i="4"/>
  <c r="P241" i="4"/>
  <c r="P240" i="4" s="1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F121" i="4"/>
  <c r="F119" i="4"/>
  <c r="E117" i="4"/>
  <c r="F91" i="4"/>
  <c r="F89" i="4"/>
  <c r="E87" i="4"/>
  <c r="J24" i="4"/>
  <c r="E24" i="4"/>
  <c r="J92" i="4" s="1"/>
  <c r="J23" i="4"/>
  <c r="J21" i="4"/>
  <c r="E21" i="4"/>
  <c r="J121" i="4" s="1"/>
  <c r="J20" i="4"/>
  <c r="F92" i="4"/>
  <c r="J119" i="4"/>
  <c r="E7" i="4"/>
  <c r="E85" i="4" s="1"/>
  <c r="J37" i="3"/>
  <c r="J36" i="3"/>
  <c r="AY96" i="1" s="1"/>
  <c r="J35" i="3"/>
  <c r="AX96" i="1"/>
  <c r="BI297" i="3"/>
  <c r="BH297" i="3"/>
  <c r="BG297" i="3"/>
  <c r="BF297" i="3"/>
  <c r="T297" i="3"/>
  <c r="T296" i="3" s="1"/>
  <c r="R297" i="3"/>
  <c r="R296" i="3"/>
  <c r="P297" i="3"/>
  <c r="P296" i="3" s="1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F121" i="3"/>
  <c r="F119" i="3"/>
  <c r="E117" i="3"/>
  <c r="F91" i="3"/>
  <c r="F89" i="3"/>
  <c r="E87" i="3"/>
  <c r="J24" i="3"/>
  <c r="E24" i="3"/>
  <c r="J92" i="3"/>
  <c r="J23" i="3"/>
  <c r="J21" i="3"/>
  <c r="E21" i="3"/>
  <c r="J121" i="3"/>
  <c r="J20" i="3"/>
  <c r="F122" i="3"/>
  <c r="J89" i="3"/>
  <c r="E7" i="3"/>
  <c r="E85" i="3" s="1"/>
  <c r="J299" i="2"/>
  <c r="J37" i="2"/>
  <c r="J36" i="2"/>
  <c r="AY95" i="1" s="1"/>
  <c r="J35" i="2"/>
  <c r="AX95" i="1"/>
  <c r="BI317" i="2"/>
  <c r="BH317" i="2"/>
  <c r="BG317" i="2"/>
  <c r="BF317" i="2"/>
  <c r="T317" i="2"/>
  <c r="T316" i="2" s="1"/>
  <c r="R317" i="2"/>
  <c r="R316" i="2"/>
  <c r="P317" i="2"/>
  <c r="P316" i="2" s="1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J105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F123" i="2"/>
  <c r="F121" i="2"/>
  <c r="E119" i="2"/>
  <c r="F91" i="2"/>
  <c r="F89" i="2"/>
  <c r="E87" i="2"/>
  <c r="J24" i="2"/>
  <c r="E24" i="2"/>
  <c r="J92" i="2" s="1"/>
  <c r="J23" i="2"/>
  <c r="J21" i="2"/>
  <c r="E21" i="2"/>
  <c r="J123" i="2" s="1"/>
  <c r="J20" i="2"/>
  <c r="F124" i="2"/>
  <c r="J89" i="2"/>
  <c r="E7" i="2"/>
  <c r="E85" i="2"/>
  <c r="AM90" i="1"/>
  <c r="AM89" i="1"/>
  <c r="L89" i="1"/>
  <c r="AM87" i="1"/>
  <c r="L87" i="1"/>
  <c r="L85" i="1"/>
  <c r="L84" i="1"/>
  <c r="BK305" i="2"/>
  <c r="BK275" i="2"/>
  <c r="BK266" i="2"/>
  <c r="J254" i="2"/>
  <c r="J248" i="2"/>
  <c r="BK233" i="2"/>
  <c r="BK224" i="2"/>
  <c r="BK209" i="2"/>
  <c r="J178" i="2"/>
  <c r="BK158" i="2"/>
  <c r="J145" i="2"/>
  <c r="BK136" i="2"/>
  <c r="J291" i="2"/>
  <c r="J277" i="2"/>
  <c r="BK271" i="2"/>
  <c r="J257" i="2"/>
  <c r="BK247" i="2"/>
  <c r="J233" i="2"/>
  <c r="J211" i="2"/>
  <c r="J196" i="2"/>
  <c r="BK180" i="2"/>
  <c r="BK165" i="2"/>
  <c r="BK152" i="2"/>
  <c r="BK140" i="2"/>
  <c r="BK293" i="2"/>
  <c r="BK277" i="2"/>
  <c r="J271" i="2"/>
  <c r="J261" i="2"/>
  <c r="BK248" i="2"/>
  <c r="J242" i="2"/>
  <c r="BK226" i="2"/>
  <c r="BK216" i="2"/>
  <c r="J204" i="2"/>
  <c r="BK192" i="2"/>
  <c r="J176" i="2"/>
  <c r="J165" i="2"/>
  <c r="BK156" i="2"/>
  <c r="BK130" i="2"/>
  <c r="BK312" i="2"/>
  <c r="J295" i="2"/>
  <c r="BK281" i="2"/>
  <c r="BK268" i="2"/>
  <c r="J267" i="2"/>
  <c r="J262" i="2"/>
  <c r="BK243" i="2"/>
  <c r="BK228" i="2"/>
  <c r="J224" i="2"/>
  <c r="BK211" i="2"/>
  <c r="BK202" i="2"/>
  <c r="J186" i="2"/>
  <c r="BK142" i="2"/>
  <c r="J130" i="2"/>
  <c r="BK281" i="3"/>
  <c r="BK271" i="3"/>
  <c r="BK261" i="3"/>
  <c r="J236" i="3"/>
  <c r="BK230" i="3"/>
  <c r="BK225" i="3"/>
  <c r="BK212" i="3"/>
  <c r="J192" i="3"/>
  <c r="BK171" i="3"/>
  <c r="BK157" i="3"/>
  <c r="BK138" i="3"/>
  <c r="J291" i="3"/>
  <c r="J271" i="3"/>
  <c r="BK267" i="3"/>
  <c r="J251" i="3"/>
  <c r="J243" i="3"/>
  <c r="BK227" i="3"/>
  <c r="BK211" i="3"/>
  <c r="J197" i="3"/>
  <c r="J185" i="3"/>
  <c r="BK158" i="3"/>
  <c r="J130" i="3"/>
  <c r="BK291" i="3"/>
  <c r="BK284" i="3"/>
  <c r="BK273" i="3"/>
  <c r="BK257" i="3"/>
  <c r="BK252" i="3"/>
  <c r="BK245" i="3"/>
  <c r="J235" i="3"/>
  <c r="J216" i="3"/>
  <c r="J171" i="3"/>
  <c r="J163" i="3"/>
  <c r="BK294" i="3"/>
  <c r="J281" i="3"/>
  <c r="J267" i="3"/>
  <c r="BK254" i="3"/>
  <c r="BK246" i="3"/>
  <c r="BK236" i="3"/>
  <c r="BK220" i="3"/>
  <c r="BK210" i="3"/>
  <c r="BK197" i="3"/>
  <c r="J157" i="3"/>
  <c r="J138" i="3"/>
  <c r="J239" i="4"/>
  <c r="J233" i="4"/>
  <c r="J221" i="4"/>
  <c r="J216" i="4"/>
  <c r="BK189" i="4"/>
  <c r="J185" i="4"/>
  <c r="J164" i="4"/>
  <c r="BK141" i="4"/>
  <c r="J237" i="4"/>
  <c r="BK224" i="4"/>
  <c r="J215" i="4"/>
  <c r="BK204" i="4"/>
  <c r="BK199" i="4"/>
  <c r="BK187" i="4"/>
  <c r="BK171" i="4"/>
  <c r="BK236" i="4"/>
  <c r="J232" i="4"/>
  <c r="BK221" i="4"/>
  <c r="BK216" i="4"/>
  <c r="BK208" i="4"/>
  <c r="BK198" i="4"/>
  <c r="J191" i="4"/>
  <c r="J175" i="4"/>
  <c r="BK149" i="4"/>
  <c r="J236" i="4"/>
  <c r="J223" i="4"/>
  <c r="BK210" i="4"/>
  <c r="BK202" i="4"/>
  <c r="J198" i="4"/>
  <c r="BK190" i="4"/>
  <c r="J171" i="4"/>
  <c r="J157" i="4"/>
  <c r="BK143" i="4"/>
  <c r="BK130" i="4"/>
  <c r="J127" i="5"/>
  <c r="J121" i="5"/>
  <c r="BK126" i="5"/>
  <c r="J122" i="5"/>
  <c r="J126" i="5"/>
  <c r="BK119" i="5"/>
  <c r="J312" i="2"/>
  <c r="BK276" i="2"/>
  <c r="BK269" i="2"/>
  <c r="BK262" i="2"/>
  <c r="J253" i="2"/>
  <c r="J246" i="2"/>
  <c r="J230" i="2"/>
  <c r="J218" i="2"/>
  <c r="BK184" i="2"/>
  <c r="BK177" i="2"/>
  <c r="J169" i="2"/>
  <c r="BK146" i="2"/>
  <c r="BK134" i="2"/>
  <c r="BK295" i="2"/>
  <c r="J289" i="2"/>
  <c r="J276" i="2"/>
  <c r="BK261" i="2"/>
  <c r="BK255" i="2"/>
  <c r="BK239" i="2"/>
  <c r="BK215" i="2"/>
  <c r="J200" i="2"/>
  <c r="BK194" i="2"/>
  <c r="J173" i="2"/>
  <c r="J154" i="2"/>
  <c r="BK144" i="2"/>
  <c r="J140" i="2"/>
  <c r="BK285" i="2"/>
  <c r="J274" i="2"/>
  <c r="J264" i="2"/>
  <c r="BK253" i="2"/>
  <c r="BK246" i="2"/>
  <c r="J239" i="2"/>
  <c r="BK218" i="2"/>
  <c r="BK207" i="2"/>
  <c r="BK200" i="2"/>
  <c r="BK188" i="2"/>
  <c r="J175" i="2"/>
  <c r="BK164" i="2"/>
  <c r="J136" i="2"/>
  <c r="J317" i="2"/>
  <c r="J307" i="2"/>
  <c r="BK289" i="2"/>
  <c r="BK270" i="2"/>
  <c r="J268" i="2"/>
  <c r="BK264" i="2"/>
  <c r="BK250" i="2"/>
  <c r="J241" i="2"/>
  <c r="J226" i="2"/>
  <c r="J207" i="2"/>
  <c r="BK196" i="2"/>
  <c r="BK169" i="2"/>
  <c r="BK154" i="2"/>
  <c r="J134" i="2"/>
  <c r="J295" i="3"/>
  <c r="BK275" i="3"/>
  <c r="BK263" i="3"/>
  <c r="BK251" i="3"/>
  <c r="BK229" i="3"/>
  <c r="BK224" i="3"/>
  <c r="J214" i="3"/>
  <c r="BK201" i="3"/>
  <c r="BK169" i="3"/>
  <c r="BK150" i="3"/>
  <c r="J132" i="3"/>
  <c r="BK293" i="3"/>
  <c r="J273" i="3"/>
  <c r="J255" i="3"/>
  <c r="J246" i="3"/>
  <c r="J228" i="3"/>
  <c r="BK216" i="3"/>
  <c r="J201" i="3"/>
  <c r="BK193" i="3"/>
  <c r="J175" i="3"/>
  <c r="BK134" i="3"/>
  <c r="J293" i="3"/>
  <c r="BK285" i="3"/>
  <c r="BK268" i="3"/>
  <c r="BK258" i="3"/>
  <c r="J254" i="3"/>
  <c r="J249" i="3"/>
  <c r="J240" i="3"/>
  <c r="J225" i="3"/>
  <c r="J193" i="3"/>
  <c r="J165" i="3"/>
  <c r="BK128" i="3"/>
  <c r="J287" i="3"/>
  <c r="J277" i="3"/>
  <c r="J263" i="3"/>
  <c r="J256" i="3"/>
  <c r="BK249" i="3"/>
  <c r="BK240" i="3"/>
  <c r="J229" i="3"/>
  <c r="J218" i="3"/>
  <c r="J211" i="3"/>
  <c r="BK192" i="3"/>
  <c r="BK165" i="3"/>
  <c r="J150" i="3"/>
  <c r="J136" i="3"/>
  <c r="J235" i="4"/>
  <c r="J226" i="4"/>
  <c r="J219" i="4"/>
  <c r="BK191" i="4"/>
  <c r="J187" i="4"/>
  <c r="BK183" i="4"/>
  <c r="J151" i="4"/>
  <c r="J143" i="4"/>
  <c r="BK239" i="4"/>
  <c r="J225" i="4"/>
  <c r="BK209" i="4"/>
  <c r="BK196" i="4"/>
  <c r="J190" i="4"/>
  <c r="J173" i="4"/>
  <c r="BK128" i="4"/>
  <c r="J230" i="4"/>
  <c r="J218" i="4"/>
  <c r="BK211" i="4"/>
  <c r="BK203" i="4"/>
  <c r="BK197" i="4"/>
  <c r="J181" i="4"/>
  <c r="BK157" i="4"/>
  <c r="BK241" i="4"/>
  <c r="J224" i="4"/>
  <c r="BK219" i="4"/>
  <c r="J204" i="4"/>
  <c r="J197" i="4"/>
  <c r="J189" i="4"/>
  <c r="BK182" i="4"/>
  <c r="J159" i="4"/>
  <c r="BK151" i="4"/>
  <c r="J139" i="4"/>
  <c r="J128" i="4"/>
  <c r="BK124" i="5"/>
  <c r="BK120" i="5"/>
  <c r="J125" i="5"/>
  <c r="BK121" i="5"/>
  <c r="BK123" i="5"/>
  <c r="BK311" i="2"/>
  <c r="BK291" i="2"/>
  <c r="BK273" i="2"/>
  <c r="BK267" i="2"/>
  <c r="J259" i="2"/>
  <c r="J243" i="2"/>
  <c r="BK225" i="2"/>
  <c r="J215" i="2"/>
  <c r="J180" i="2"/>
  <c r="BK175" i="2"/>
  <c r="BK150" i="2"/>
  <c r="J138" i="2"/>
  <c r="J301" i="2"/>
  <c r="J285" i="2"/>
  <c r="BK274" i="2"/>
  <c r="BK260" i="2"/>
  <c r="J250" i="2"/>
  <c r="J245" i="2"/>
  <c r="J227" i="2"/>
  <c r="J206" i="2"/>
  <c r="BK186" i="2"/>
  <c r="J167" i="2"/>
  <c r="J150" i="2"/>
  <c r="J142" i="2"/>
  <c r="BK301" i="2"/>
  <c r="J281" i="2"/>
  <c r="J270" i="2"/>
  <c r="J255" i="2"/>
  <c r="J247" i="2"/>
  <c r="BK241" i="2"/>
  <c r="J229" i="2"/>
  <c r="J217" i="2"/>
  <c r="J202" i="2"/>
  <c r="BK178" i="2"/>
  <c r="J174" i="2"/>
  <c r="J162" i="2"/>
  <c r="J146" i="2"/>
  <c r="BK317" i="2"/>
  <c r="J311" i="2"/>
  <c r="BK287" i="2"/>
  <c r="J269" i="2"/>
  <c r="J265" i="2"/>
  <c r="BK254" i="2"/>
  <c r="BK230" i="2"/>
  <c r="BK227" i="2"/>
  <c r="BK217" i="2"/>
  <c r="BK206" i="2"/>
  <c r="J194" i="2"/>
  <c r="BK173" i="2"/>
  <c r="J156" i="2"/>
  <c r="BK132" i="2"/>
  <c r="J285" i="3"/>
  <c r="J265" i="3"/>
  <c r="BK256" i="3"/>
  <c r="BK235" i="3"/>
  <c r="BK231" i="3"/>
  <c r="J227" i="3"/>
  <c r="J220" i="3"/>
  <c r="J210" i="3"/>
  <c r="BK191" i="3"/>
  <c r="BK159" i="3"/>
  <c r="J158" i="3"/>
  <c r="J134" i="3"/>
  <c r="BK295" i="3"/>
  <c r="J275" i="3"/>
  <c r="BK265" i="3"/>
  <c r="BK248" i="3"/>
  <c r="J238" i="3"/>
  <c r="BK222" i="3"/>
  <c r="BK194" i="3"/>
  <c r="J180" i="3"/>
  <c r="J148" i="3"/>
  <c r="J128" i="3"/>
  <c r="BK287" i="3"/>
  <c r="BK279" i="3"/>
  <c r="J261" i="3"/>
  <c r="BK255" i="3"/>
  <c r="BK250" i="3"/>
  <c r="J241" i="3"/>
  <c r="J231" i="3"/>
  <c r="BK214" i="3"/>
  <c r="J191" i="3"/>
  <c r="BK297" i="3"/>
  <c r="J284" i="3"/>
  <c r="BK270" i="3"/>
  <c r="BK259" i="3"/>
  <c r="J250" i="3"/>
  <c r="BK241" i="3"/>
  <c r="J230" i="3"/>
  <c r="J224" i="3"/>
  <c r="J204" i="3"/>
  <c r="BK187" i="3"/>
  <c r="BK163" i="3"/>
  <c r="J140" i="3"/>
  <c r="J241" i="4"/>
  <c r="BK237" i="4"/>
  <c r="J229" i="4"/>
  <c r="BK222" i="4"/>
  <c r="BK217" i="4"/>
  <c r="J193" i="4"/>
  <c r="BK186" i="4"/>
  <c r="BK169" i="4"/>
  <c r="J149" i="4"/>
  <c r="J130" i="4"/>
  <c r="BK232" i="4"/>
  <c r="J211" i="4"/>
  <c r="J203" i="4"/>
  <c r="J194" i="4"/>
  <c r="BK181" i="4"/>
  <c r="BK134" i="4"/>
  <c r="BK235" i="4"/>
  <c r="BK226" i="4"/>
  <c r="BK220" i="4"/>
  <c r="BK215" i="4"/>
  <c r="BK200" i="4"/>
  <c r="J196" i="4"/>
  <c r="J186" i="4"/>
  <c r="BK159" i="4"/>
  <c r="BK132" i="4"/>
  <c r="J220" i="4"/>
  <c r="J208" i="4"/>
  <c r="J200" i="4"/>
  <c r="BK193" i="4"/>
  <c r="BK188" i="4"/>
  <c r="J183" i="4"/>
  <c r="BK164" i="4"/>
  <c r="BK145" i="4"/>
  <c r="J134" i="4"/>
  <c r="BK127" i="5"/>
  <c r="BK122" i="5"/>
  <c r="J124" i="5"/>
  <c r="J119" i="5"/>
  <c r="J120" i="5"/>
  <c r="BK307" i="2"/>
  <c r="J283" i="2"/>
  <c r="BK272" i="2"/>
  <c r="J260" i="2"/>
  <c r="BK249" i="2"/>
  <c r="J240" i="2"/>
  <c r="BK219" i="2"/>
  <c r="J192" i="2"/>
  <c r="BK176" i="2"/>
  <c r="BK174" i="2"/>
  <c r="J152" i="2"/>
  <c r="J144" i="2"/>
  <c r="J305" i="2"/>
  <c r="J293" i="2"/>
  <c r="BK283" i="2"/>
  <c r="J273" i="2"/>
  <c r="BK259" i="2"/>
  <c r="J249" i="2"/>
  <c r="BK242" i="2"/>
  <c r="J225" i="2"/>
  <c r="BK198" i="2"/>
  <c r="J184" i="2"/>
  <c r="BK162" i="2"/>
  <c r="BK145" i="2"/>
  <c r="J132" i="2"/>
  <c r="J287" i="2"/>
  <c r="J275" i="2"/>
  <c r="BK265" i="2"/>
  <c r="BK257" i="2"/>
  <c r="J251" i="2"/>
  <c r="BK245" i="2"/>
  <c r="BK240" i="2"/>
  <c r="J228" i="2"/>
  <c r="J209" i="2"/>
  <c r="J198" i="2"/>
  <c r="J177" i="2"/>
  <c r="BK167" i="2"/>
  <c r="J158" i="2"/>
  <c r="AS94" i="1"/>
  <c r="J272" i="2"/>
  <c r="J266" i="2"/>
  <c r="BK251" i="2"/>
  <c r="BK229" i="2"/>
  <c r="J219" i="2"/>
  <c r="J216" i="2"/>
  <c r="BK204" i="2"/>
  <c r="J188" i="2"/>
  <c r="J164" i="2"/>
  <c r="BK138" i="2"/>
  <c r="BK277" i="3"/>
  <c r="J270" i="3"/>
  <c r="J258" i="3"/>
  <c r="J233" i="3"/>
  <c r="BK228" i="3"/>
  <c r="J222" i="3"/>
  <c r="BK204" i="3"/>
  <c r="BK185" i="3"/>
  <c r="J159" i="3"/>
  <c r="BK140" i="3"/>
  <c r="BK130" i="3"/>
  <c r="J279" i="3"/>
  <c r="BK269" i="3"/>
  <c r="BK253" i="3"/>
  <c r="J245" i="3"/>
  <c r="J226" i="3"/>
  <c r="BK202" i="3"/>
  <c r="J187" i="3"/>
  <c r="J169" i="3"/>
  <c r="BK136" i="3"/>
  <c r="J294" i="3"/>
  <c r="BK283" i="3"/>
  <c r="J269" i="3"/>
  <c r="J259" i="3"/>
  <c r="J253" i="3"/>
  <c r="J248" i="3"/>
  <c r="BK238" i="3"/>
  <c r="BK218" i="3"/>
  <c r="J194" i="3"/>
  <c r="BK175" i="3"/>
  <c r="J297" i="3"/>
  <c r="J283" i="3"/>
  <c r="J268" i="3"/>
  <c r="J257" i="3"/>
  <c r="J252" i="3"/>
  <c r="BK243" i="3"/>
  <c r="BK233" i="3"/>
  <c r="BK226" i="3"/>
  <c r="J212" i="3"/>
  <c r="J202" i="3"/>
  <c r="BK180" i="3"/>
  <c r="BK148" i="3"/>
  <c r="BK132" i="3"/>
  <c r="J238" i="4"/>
  <c r="BK231" i="4"/>
  <c r="BK223" i="4"/>
  <c r="BK218" i="4"/>
  <c r="J202" i="4"/>
  <c r="J188" i="4"/>
  <c r="J182" i="4"/>
  <c r="J155" i="4"/>
  <c r="J145" i="4"/>
  <c r="BK233" i="4"/>
  <c r="BK230" i="4"/>
  <c r="BK201" i="4"/>
  <c r="J192" i="4"/>
  <c r="BK175" i="4"/>
  <c r="BK238" i="4"/>
  <c r="J231" i="4"/>
  <c r="BK225" i="4"/>
  <c r="J217" i="4"/>
  <c r="J210" i="4"/>
  <c r="J199" i="4"/>
  <c r="BK194" i="4"/>
  <c r="BK173" i="4"/>
  <c r="BK139" i="4"/>
  <c r="BK229" i="4"/>
  <c r="J222" i="4"/>
  <c r="J209" i="4"/>
  <c r="J201" i="4"/>
  <c r="BK192" i="4"/>
  <c r="BK185" i="4"/>
  <c r="J169" i="4"/>
  <c r="BK155" i="4"/>
  <c r="J141" i="4"/>
  <c r="J132" i="4"/>
  <c r="J123" i="5"/>
  <c r="BK125" i="5"/>
  <c r="P129" i="2" l="1"/>
  <c r="BK172" i="2"/>
  <c r="BK171" i="2"/>
  <c r="J171" i="2" s="1"/>
  <c r="J99" i="2" s="1"/>
  <c r="P187" i="2"/>
  <c r="T210" i="2"/>
  <c r="T280" i="2"/>
  <c r="T279" i="2"/>
  <c r="R300" i="2"/>
  <c r="T127" i="3"/>
  <c r="T196" i="3"/>
  <c r="R203" i="3"/>
  <c r="P213" i="3"/>
  <c r="T223" i="3"/>
  <c r="P272" i="3"/>
  <c r="P286" i="3"/>
  <c r="BK127" i="4"/>
  <c r="J127" i="4" s="1"/>
  <c r="J98" i="4" s="1"/>
  <c r="P174" i="4"/>
  <c r="R184" i="4"/>
  <c r="BK195" i="4"/>
  <c r="J195" i="4" s="1"/>
  <c r="J101" i="4" s="1"/>
  <c r="BK228" i="4"/>
  <c r="J228" i="4" s="1"/>
  <c r="J103" i="4" s="1"/>
  <c r="P234" i="4"/>
  <c r="R129" i="2"/>
  <c r="R172" i="2"/>
  <c r="R171" i="2" s="1"/>
  <c r="R187" i="2"/>
  <c r="BK210" i="2"/>
  <c r="J210" i="2" s="1"/>
  <c r="J102" i="2" s="1"/>
  <c r="R280" i="2"/>
  <c r="R279" i="2"/>
  <c r="P300" i="2"/>
  <c r="BK127" i="3"/>
  <c r="J127" i="3"/>
  <c r="J98" i="3"/>
  <c r="BK196" i="3"/>
  <c r="J196" i="3" s="1"/>
  <c r="J99" i="3" s="1"/>
  <c r="T203" i="3"/>
  <c r="T213" i="3"/>
  <c r="P223" i="3"/>
  <c r="R272" i="3"/>
  <c r="R286" i="3"/>
  <c r="T127" i="4"/>
  <c r="R174" i="4"/>
  <c r="P184" i="4"/>
  <c r="P195" i="4"/>
  <c r="T228" i="4"/>
  <c r="T227" i="4" s="1"/>
  <c r="T234" i="4"/>
  <c r="P118" i="5"/>
  <c r="P117" i="5" s="1"/>
  <c r="AU98" i="1" s="1"/>
  <c r="T129" i="2"/>
  <c r="P172" i="2"/>
  <c r="P171" i="2" s="1"/>
  <c r="BK187" i="2"/>
  <c r="J187" i="2"/>
  <c r="J101" i="2"/>
  <c r="R210" i="2"/>
  <c r="BK280" i="2"/>
  <c r="J280" i="2"/>
  <c r="J104" i="2"/>
  <c r="T300" i="2"/>
  <c r="R127" i="3"/>
  <c r="R196" i="3"/>
  <c r="P203" i="3"/>
  <c r="BK213" i="3"/>
  <c r="J213" i="3" s="1"/>
  <c r="J101" i="3" s="1"/>
  <c r="R223" i="3"/>
  <c r="T272" i="3"/>
  <c r="T286" i="3"/>
  <c r="P127" i="4"/>
  <c r="P126" i="4"/>
  <c r="P125" i="4" s="1"/>
  <c r="AU97" i="1" s="1"/>
  <c r="BK174" i="4"/>
  <c r="J174" i="4"/>
  <c r="J99" i="4" s="1"/>
  <c r="BK184" i="4"/>
  <c r="J184" i="4"/>
  <c r="J100" i="4"/>
  <c r="R195" i="4"/>
  <c r="P228" i="4"/>
  <c r="P227" i="4"/>
  <c r="R234" i="4"/>
  <c r="R118" i="5"/>
  <c r="R117" i="5" s="1"/>
  <c r="BK129" i="2"/>
  <c r="J129" i="2"/>
  <c r="J98" i="2" s="1"/>
  <c r="T172" i="2"/>
  <c r="T171" i="2"/>
  <c r="T187" i="2"/>
  <c r="P210" i="2"/>
  <c r="P280" i="2"/>
  <c r="P279" i="2"/>
  <c r="BK300" i="2"/>
  <c r="J300" i="2" s="1"/>
  <c r="J106" i="2" s="1"/>
  <c r="P127" i="3"/>
  <c r="P126" i="3"/>
  <c r="P125" i="3" s="1"/>
  <c r="AU96" i="1" s="1"/>
  <c r="P196" i="3"/>
  <c r="BK203" i="3"/>
  <c r="J203" i="3" s="1"/>
  <c r="J100" i="3" s="1"/>
  <c r="R213" i="3"/>
  <c r="BK223" i="3"/>
  <c r="J223" i="3" s="1"/>
  <c r="J102" i="3" s="1"/>
  <c r="BK272" i="3"/>
  <c r="J272" i="3"/>
  <c r="J103" i="3" s="1"/>
  <c r="BK286" i="3"/>
  <c r="J286" i="3"/>
  <c r="J104" i="3"/>
  <c r="R127" i="4"/>
  <c r="T174" i="4"/>
  <c r="T184" i="4"/>
  <c r="T195" i="4"/>
  <c r="R228" i="4"/>
  <c r="R227" i="4" s="1"/>
  <c r="BK234" i="4"/>
  <c r="J234" i="4"/>
  <c r="J104" i="4" s="1"/>
  <c r="BK118" i="5"/>
  <c r="J118" i="5"/>
  <c r="J97" i="5"/>
  <c r="T118" i="5"/>
  <c r="T117" i="5" s="1"/>
  <c r="BK316" i="2"/>
  <c r="J316" i="2"/>
  <c r="J107" i="2" s="1"/>
  <c r="BK296" i="3"/>
  <c r="J296" i="3"/>
  <c r="J105" i="3"/>
  <c r="BK240" i="4"/>
  <c r="J240" i="4" s="1"/>
  <c r="J105" i="4" s="1"/>
  <c r="E85" i="5"/>
  <c r="J91" i="5"/>
  <c r="J92" i="5"/>
  <c r="BE122" i="5"/>
  <c r="BE123" i="5"/>
  <c r="BE124" i="5"/>
  <c r="F114" i="5"/>
  <c r="BE121" i="5"/>
  <c r="BE127" i="5"/>
  <c r="J89" i="5"/>
  <c r="BE119" i="5"/>
  <c r="BE120" i="5"/>
  <c r="BE125" i="5"/>
  <c r="BE126" i="5"/>
  <c r="J89" i="4"/>
  <c r="F122" i="4"/>
  <c r="BE141" i="4"/>
  <c r="BE187" i="4"/>
  <c r="BE193" i="4"/>
  <c r="BE196" i="4"/>
  <c r="BE197" i="4"/>
  <c r="BE198" i="4"/>
  <c r="BE199" i="4"/>
  <c r="BE211" i="4"/>
  <c r="BE225" i="4"/>
  <c r="BE232" i="4"/>
  <c r="BE236" i="4"/>
  <c r="BE239" i="4"/>
  <c r="BE241" i="4"/>
  <c r="J91" i="4"/>
  <c r="E115" i="4"/>
  <c r="J122" i="4"/>
  <c r="BE128" i="4"/>
  <c r="BE149" i="4"/>
  <c r="BE151" i="4"/>
  <c r="BE155" i="4"/>
  <c r="BE169" i="4"/>
  <c r="BE171" i="4"/>
  <c r="BE181" i="4"/>
  <c r="BE183" i="4"/>
  <c r="BE186" i="4"/>
  <c r="BE188" i="4"/>
  <c r="BE189" i="4"/>
  <c r="BE190" i="4"/>
  <c r="BE191" i="4"/>
  <c r="BE200" i="4"/>
  <c r="BE201" i="4"/>
  <c r="BE203" i="4"/>
  <c r="BE218" i="4"/>
  <c r="BE223" i="4"/>
  <c r="BE233" i="4"/>
  <c r="BE237" i="4"/>
  <c r="BE130" i="4"/>
  <c r="BE139" i="4"/>
  <c r="BE145" i="4"/>
  <c r="BE157" i="4"/>
  <c r="BE159" i="4"/>
  <c r="BE164" i="4"/>
  <c r="BE182" i="4"/>
  <c r="BE185" i="4"/>
  <c r="BE192" i="4"/>
  <c r="BE208" i="4"/>
  <c r="BE216" i="4"/>
  <c r="BE217" i="4"/>
  <c r="BE220" i="4"/>
  <c r="BE221" i="4"/>
  <c r="BE222" i="4"/>
  <c r="BE224" i="4"/>
  <c r="BE226" i="4"/>
  <c r="BE230" i="4"/>
  <c r="BE231" i="4"/>
  <c r="BE238" i="4"/>
  <c r="BE132" i="4"/>
  <c r="BE134" i="4"/>
  <c r="BE143" i="4"/>
  <c r="BE173" i="4"/>
  <c r="BE175" i="4"/>
  <c r="BE194" i="4"/>
  <c r="BE202" i="4"/>
  <c r="BE204" i="4"/>
  <c r="BE209" i="4"/>
  <c r="BE210" i="4"/>
  <c r="BE215" i="4"/>
  <c r="BE219" i="4"/>
  <c r="BE229" i="4"/>
  <c r="BE235" i="4"/>
  <c r="J172" i="2"/>
  <c r="J100" i="2" s="1"/>
  <c r="BK279" i="2"/>
  <c r="J279" i="2"/>
  <c r="J103" i="2"/>
  <c r="J91" i="3"/>
  <c r="E115" i="3"/>
  <c r="J122" i="3"/>
  <c r="BE130" i="3"/>
  <c r="BE132" i="3"/>
  <c r="BE158" i="3"/>
  <c r="BE169" i="3"/>
  <c r="BE211" i="3"/>
  <c r="BE214" i="3"/>
  <c r="BE226" i="3"/>
  <c r="BE229" i="3"/>
  <c r="BE230" i="3"/>
  <c r="BE235" i="3"/>
  <c r="BE236" i="3"/>
  <c r="BE250" i="3"/>
  <c r="BE261" i="3"/>
  <c r="BE263" i="3"/>
  <c r="BE271" i="3"/>
  <c r="BE281" i="3"/>
  <c r="BE291" i="3"/>
  <c r="BE294" i="3"/>
  <c r="BE295" i="3"/>
  <c r="BE297" i="3"/>
  <c r="BE134" i="3"/>
  <c r="BE140" i="3"/>
  <c r="BE148" i="3"/>
  <c r="BE150" i="3"/>
  <c r="BE157" i="3"/>
  <c r="BE159" i="3"/>
  <c r="BE185" i="3"/>
  <c r="BE187" i="3"/>
  <c r="BE191" i="3"/>
  <c r="BE197" i="3"/>
  <c r="BE201" i="3"/>
  <c r="BE212" i="3"/>
  <c r="BE225" i="3"/>
  <c r="BE227" i="3"/>
  <c r="BE228" i="3"/>
  <c r="BE231" i="3"/>
  <c r="BE241" i="3"/>
  <c r="BE265" i="3"/>
  <c r="BE267" i="3"/>
  <c r="BE269" i="3"/>
  <c r="BE270" i="3"/>
  <c r="F92" i="3"/>
  <c r="J119" i="3"/>
  <c r="BE138" i="3"/>
  <c r="BE204" i="3"/>
  <c r="BE210" i="3"/>
  <c r="BE216" i="3"/>
  <c r="BE218" i="3"/>
  <c r="BE222" i="3"/>
  <c r="BE224" i="3"/>
  <c r="BE233" i="3"/>
  <c r="BE245" i="3"/>
  <c r="BE246" i="3"/>
  <c r="BE249" i="3"/>
  <c r="BE251" i="3"/>
  <c r="BE252" i="3"/>
  <c r="BE253" i="3"/>
  <c r="BE255" i="3"/>
  <c r="BE259" i="3"/>
  <c r="BE275" i="3"/>
  <c r="BE277" i="3"/>
  <c r="BE279" i="3"/>
  <c r="BE284" i="3"/>
  <c r="BE285" i="3"/>
  <c r="BE128" i="3"/>
  <c r="BE136" i="3"/>
  <c r="BE163" i="3"/>
  <c r="BE165" i="3"/>
  <c r="BE171" i="3"/>
  <c r="BE175" i="3"/>
  <c r="BE180" i="3"/>
  <c r="BE192" i="3"/>
  <c r="BE193" i="3"/>
  <c r="BE194" i="3"/>
  <c r="BE202" i="3"/>
  <c r="BE220" i="3"/>
  <c r="BE238" i="3"/>
  <c r="BE240" i="3"/>
  <c r="BE243" i="3"/>
  <c r="BE248" i="3"/>
  <c r="BE254" i="3"/>
  <c r="BE256" i="3"/>
  <c r="BE257" i="3"/>
  <c r="BE258" i="3"/>
  <c r="BE268" i="3"/>
  <c r="BE273" i="3"/>
  <c r="BE283" i="3"/>
  <c r="BE287" i="3"/>
  <c r="BE293" i="3"/>
  <c r="E117" i="2"/>
  <c r="J121" i="2"/>
  <c r="J124" i="2"/>
  <c r="BE144" i="2"/>
  <c r="BE150" i="2"/>
  <c r="BE156" i="2"/>
  <c r="BE158" i="2"/>
  <c r="BE162" i="2"/>
  <c r="BE164" i="2"/>
  <c r="BE174" i="2"/>
  <c r="BE175" i="2"/>
  <c r="BE177" i="2"/>
  <c r="BE178" i="2"/>
  <c r="BE200" i="2"/>
  <c r="BE207" i="2"/>
  <c r="BE225" i="2"/>
  <c r="BE226" i="2"/>
  <c r="BE233" i="2"/>
  <c r="BE239" i="2"/>
  <c r="BE242" i="2"/>
  <c r="BE247" i="2"/>
  <c r="BE257" i="2"/>
  <c r="BE260" i="2"/>
  <c r="BE270" i="2"/>
  <c r="BE273" i="2"/>
  <c r="BE276" i="2"/>
  <c r="BE283" i="2"/>
  <c r="BE291" i="2"/>
  <c r="BE305" i="2"/>
  <c r="BE307" i="2"/>
  <c r="BE312" i="2"/>
  <c r="BE317" i="2"/>
  <c r="F92" i="2"/>
  <c r="BE132" i="2"/>
  <c r="BE136" i="2"/>
  <c r="BE140" i="2"/>
  <c r="BE142" i="2"/>
  <c r="BE146" i="2"/>
  <c r="BE152" i="2"/>
  <c r="BE169" i="2"/>
  <c r="BE173" i="2"/>
  <c r="BE180" i="2"/>
  <c r="BE184" i="2"/>
  <c r="BE204" i="2"/>
  <c r="BE209" i="2"/>
  <c r="BE215" i="2"/>
  <c r="BE218" i="2"/>
  <c r="BE224" i="2"/>
  <c r="BE229" i="2"/>
  <c r="BE259" i="2"/>
  <c r="BE261" i="2"/>
  <c r="BE262" i="2"/>
  <c r="BE266" i="2"/>
  <c r="BE268" i="2"/>
  <c r="BE271" i="2"/>
  <c r="BE272" i="2"/>
  <c r="BE274" i="2"/>
  <c r="BE275" i="2"/>
  <c r="BE281" i="2"/>
  <c r="BE287" i="2"/>
  <c r="BE289" i="2"/>
  <c r="BE295" i="2"/>
  <c r="BE311" i="2"/>
  <c r="J91" i="2"/>
  <c r="BE134" i="2"/>
  <c r="BE154" i="2"/>
  <c r="BE167" i="2"/>
  <c r="BE176" i="2"/>
  <c r="BE188" i="2"/>
  <c r="BE198" i="2"/>
  <c r="BE206" i="2"/>
  <c r="BE216" i="2"/>
  <c r="BE219" i="2"/>
  <c r="BE227" i="2"/>
  <c r="BE228" i="2"/>
  <c r="BE230" i="2"/>
  <c r="BE245" i="2"/>
  <c r="BE248" i="2"/>
  <c r="BE249" i="2"/>
  <c r="BE251" i="2"/>
  <c r="BE253" i="2"/>
  <c r="BE254" i="2"/>
  <c r="BE265" i="2"/>
  <c r="BE267" i="2"/>
  <c r="BE130" i="2"/>
  <c r="BE138" i="2"/>
  <c r="BE145" i="2"/>
  <c r="BE165" i="2"/>
  <c r="BE186" i="2"/>
  <c r="BE192" i="2"/>
  <c r="BE194" i="2"/>
  <c r="BE196" i="2"/>
  <c r="BE202" i="2"/>
  <c r="BE211" i="2"/>
  <c r="BE217" i="2"/>
  <c r="BE240" i="2"/>
  <c r="BE241" i="2"/>
  <c r="BE243" i="2"/>
  <c r="BE246" i="2"/>
  <c r="BE250" i="2"/>
  <c r="BE255" i="2"/>
  <c r="BE264" i="2"/>
  <c r="BE269" i="2"/>
  <c r="BE277" i="2"/>
  <c r="BE285" i="2"/>
  <c r="BE293" i="2"/>
  <c r="BE301" i="2"/>
  <c r="F37" i="2"/>
  <c r="BD95" i="1" s="1"/>
  <c r="F35" i="3"/>
  <c r="BB96" i="1"/>
  <c r="F37" i="4"/>
  <c r="BD97" i="1" s="1"/>
  <c r="F35" i="5"/>
  <c r="BB98" i="1"/>
  <c r="F37" i="5"/>
  <c r="BD98" i="1" s="1"/>
  <c r="F36" i="2"/>
  <c r="BC95" i="1"/>
  <c r="F34" i="3"/>
  <c r="BA96" i="1" s="1"/>
  <c r="J34" i="4"/>
  <c r="AW97" i="1"/>
  <c r="F34" i="5"/>
  <c r="BA98" i="1" s="1"/>
  <c r="F35" i="2"/>
  <c r="BB95" i="1"/>
  <c r="F34" i="2"/>
  <c r="BA95" i="1" s="1"/>
  <c r="F36" i="3"/>
  <c r="BC96" i="1"/>
  <c r="F37" i="3"/>
  <c r="BD96" i="1" s="1"/>
  <c r="F34" i="4"/>
  <c r="BA97" i="1"/>
  <c r="F36" i="5"/>
  <c r="BC98" i="1" s="1"/>
  <c r="J34" i="5"/>
  <c r="AW98" i="1"/>
  <c r="J34" i="2"/>
  <c r="AW95" i="1" s="1"/>
  <c r="J34" i="3"/>
  <c r="AW96" i="1"/>
  <c r="F35" i="4"/>
  <c r="BB97" i="1" s="1"/>
  <c r="F36" i="4"/>
  <c r="BC97" i="1"/>
  <c r="R126" i="4" l="1"/>
  <c r="R125" i="4" s="1"/>
  <c r="T128" i="2"/>
  <c r="T127" i="2"/>
  <c r="R128" i="2"/>
  <c r="R127" i="2" s="1"/>
  <c r="T126" i="3"/>
  <c r="T125" i="3"/>
  <c r="T126" i="4"/>
  <c r="T125" i="4" s="1"/>
  <c r="R126" i="3"/>
  <c r="R125" i="3"/>
  <c r="P128" i="2"/>
  <c r="P127" i="2" s="1"/>
  <c r="AU95" i="1" s="1"/>
  <c r="AU94" i="1" s="1"/>
  <c r="BK227" i="4"/>
  <c r="J227" i="4" s="1"/>
  <c r="J102" i="4" s="1"/>
  <c r="BK117" i="5"/>
  <c r="J117" i="5"/>
  <c r="J96" i="5" s="1"/>
  <c r="BK126" i="3"/>
  <c r="J126" i="3"/>
  <c r="J97" i="3"/>
  <c r="BK128" i="2"/>
  <c r="J128" i="2" s="1"/>
  <c r="J97" i="2" s="1"/>
  <c r="J33" i="2"/>
  <c r="AV95" i="1" s="1"/>
  <c r="AT95" i="1" s="1"/>
  <c r="F33" i="5"/>
  <c r="AZ98" i="1"/>
  <c r="BB94" i="1"/>
  <c r="AX94" i="1"/>
  <c r="BA94" i="1"/>
  <c r="W30" i="1"/>
  <c r="BD94" i="1"/>
  <c r="W33" i="1"/>
  <c r="J33" i="3"/>
  <c r="AV96" i="1"/>
  <c r="AT96" i="1"/>
  <c r="F33" i="4"/>
  <c r="AZ97" i="1" s="1"/>
  <c r="F33" i="2"/>
  <c r="AZ95" i="1"/>
  <c r="J33" i="5"/>
  <c r="AV98" i="1" s="1"/>
  <c r="AT98" i="1" s="1"/>
  <c r="BC94" i="1"/>
  <c r="W32" i="1"/>
  <c r="F33" i="3"/>
  <c r="AZ96" i="1"/>
  <c r="J33" i="4"/>
  <c r="AV97" i="1"/>
  <c r="AT97" i="1"/>
  <c r="BK126" i="4" l="1"/>
  <c r="J126" i="4" s="1"/>
  <c r="J97" i="4" s="1"/>
  <c r="BK125" i="3"/>
  <c r="J125" i="3"/>
  <c r="J96" i="3"/>
  <c r="BK125" i="4"/>
  <c r="J125" i="4"/>
  <c r="J30" i="4" s="1"/>
  <c r="AG97" i="1" s="1"/>
  <c r="BK127" i="2"/>
  <c r="J127" i="2"/>
  <c r="J30" i="2" s="1"/>
  <c r="AG95" i="1" s="1"/>
  <c r="AY94" i="1"/>
  <c r="AW94" i="1"/>
  <c r="AK30" i="1" s="1"/>
  <c r="W31" i="1"/>
  <c r="J30" i="5"/>
  <c r="AG98" i="1"/>
  <c r="AZ94" i="1"/>
  <c r="W29" i="1"/>
  <c r="J39" i="4" l="1"/>
  <c r="J39" i="5"/>
  <c r="J96" i="4"/>
  <c r="J39" i="2"/>
  <c r="AN95" i="1"/>
  <c r="J96" i="2"/>
  <c r="AN98" i="1"/>
  <c r="AN97" i="1"/>
  <c r="J30" i="3"/>
  <c r="AG96" i="1"/>
  <c r="AG94" i="1"/>
  <c r="AK26" i="1"/>
  <c r="AK35" i="1" s="1"/>
  <c r="AV94" i="1"/>
  <c r="AK29" i="1"/>
  <c r="J39" i="3" l="1"/>
  <c r="AN96" i="1"/>
  <c r="AT94" i="1"/>
  <c r="AN94" i="1" s="1"/>
</calcChain>
</file>

<file path=xl/sharedStrings.xml><?xml version="1.0" encoding="utf-8"?>
<sst xmlns="http://schemas.openxmlformats.org/spreadsheetml/2006/main" count="6130" uniqueCount="1127">
  <si>
    <t>Export Komplet</t>
  </si>
  <si>
    <t/>
  </si>
  <si>
    <t>2.0</t>
  </si>
  <si>
    <t>False</t>
  </si>
  <si>
    <t>{f821f7a4-2702-49b0-9715-9144df3d07b6}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</si>
  <si>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</si>
  <si>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</si>
  <si>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</si>
  <si>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</si>
  <si>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</si>
  <si>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</si>
  <si>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</si>
  <si>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</si>
  <si>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</si>
  <si>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ST4304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</si>
  <si>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</si>
  <si>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</si>
  <si>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Kaplice, ul. Generála Fanty - obnova vodovodu a kanalizace (1. etapa)</t>
  </si>
  <si>
    <t>KSO:</t>
  </si>
  <si>
    <t>CC-CZ:</t>
  </si>
  <si>
    <t>Místo:</t>
  </si>
  <si>
    <t xml:space="preserve"> </t>
  </si>
  <si>
    <t>Datum:</t>
  </si>
  <si>
    <t>Zadavatel:</t>
  </si>
  <si>
    <t>IČ:</t>
  </si>
  <si>
    <t>00245941</t>
  </si>
  <si>
    <t>Město kaplice, náměstí 70, 382 41 Kaplice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</si>
  <si>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</si>
  <si>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</si>
  <si>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</si>
  <si>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</si>
  <si>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</si>
  <si>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</si>
  <si>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</si>
  <si>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</si>
  <si>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</si>
  <si>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</si>
  <si>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</si>
  <si>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</si>
  <si>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</si>
  <si>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</si>
  <si>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</si>
  <si>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</si>
  <si>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</si>
  <si>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</si>
  <si>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</si>
  <si>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</si>
  <si>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</si>
  <si>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</si>
  <si>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</si>
  <si>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</si>
  <si>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</si>
  <si>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</si>
  <si>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</si>
  <si>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</si>
  <si>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</si>
  <si>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</si>
  <si>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</si>
  <si>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</si>
  <si>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</si>
  <si>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</si>
  <si>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</si>
  <si>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</si>
  <si>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</si>
  <si>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</si>
  <si>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</si>
  <si>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</si>
  <si>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</si>
  <si>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</si>
  <si>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</si>
  <si>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</si>
  <si>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</si>
  <si>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</si>
  <si>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</si>
  <si>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</si>
  <si>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</si>
  <si>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</si>
  <si>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</si>
  <si>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4304a</t>
  </si>
  <si>
    <t>SO 01 VODOVOD (1. etapa)</t>
  </si>
  <si>
    <t>STA</t>
  </si>
  <si>
    <t>1</t>
  </si>
  <si>
    <t>{240d74d3-92d4-4840-a943-301fb899a33d}</t>
  </si>
  <si>
    <t>2</t>
  </si>
  <si>
    <t>4304b</t>
  </si>
  <si>
    <t>SO 02  KANALIZACE (1. etapa)</t>
  </si>
  <si>
    <t>{5502b628-dad3-4fa9-8e43-c9bf72e5c3ec}</t>
  </si>
  <si>
    <t>4304c</t>
  </si>
  <si>
    <t>SO 03 - Přípojky vodovodní a kanalizační (1. etapa)</t>
  </si>
  <si>
    <t>{937c6b72-f0af-4b45-9d47-199875d04b39}</t>
  </si>
  <si>
    <t>4304d</t>
  </si>
  <si>
    <t>SO 00  Společné práce (1. etapa)</t>
  </si>
  <si>
    <t>{fbf6de15-3704-4f9e-90b9-9f51e8ab533a}</t>
  </si>
  <si>
    <t>KRYCÍ LIST SOUPISU PRACÍ</t>
  </si>
  <si>
    <t>Objekt:</t>
  </si>
  <si>
    <t>4304a - SO 01 VODOVOD (1. etapa)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</si>
  <si>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</si>
  <si>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</si>
  <si>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</si>
  <si>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</si>
  <si>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</si>
  <si>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</si>
  <si>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</si>
  <si>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</si>
  <si>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  45 - Podkladní a vedlejší konstrukce 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</si>
  <si>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</si>
  <si>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</si>
  <si>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</si>
  <si>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</si>
  <si>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  99 - Přesun hmot a manipulace se sutí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</si>
  <si>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</si>
  <si>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</si>
  <si>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</si>
  <si>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</si>
  <si>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</si>
  <si>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</si>
  <si>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</si>
  <si>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</si>
  <si>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</si>
  <si>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</si>
  <si>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</si>
  <si>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</si>
  <si>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</si>
  <si>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</si>
  <si>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</si>
  <si>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</si>
  <si>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</si>
  <si>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</si>
  <si>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</si>
  <si>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</si>
  <si>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</si>
  <si>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DN do 200 mm</t>
  </si>
  <si>
    <t>m</t>
  </si>
  <si>
    <t>4</t>
  </si>
  <si>
    <t>215584637</t>
  </si>
  <si>
    <t>P</t>
  </si>
  <si>
    <t>Poznámka k položce:_x000D_
Dočasné zajištění ocelového potrubí v místě propojení.</t>
  </si>
  <si>
    <t>119001412</t>
  </si>
  <si>
    <t>Dočasné zajištění potrubí</t>
  </si>
  <si>
    <t>618602413</t>
  </si>
  <si>
    <t>Poznámka k položce:_x000D_
Dočasné zajištění jiného potrubí při křížení stávajícího potrubí (jiné sítě).</t>
  </si>
  <si>
    <t>3</t>
  </si>
  <si>
    <t>119001413</t>
  </si>
  <si>
    <t>Dočasné zajištění teplovodu</t>
  </si>
  <si>
    <t>1087055584</t>
  </si>
  <si>
    <t>Poznámka k položce:_x000D_
Křížení.</t>
  </si>
  <si>
    <t>119001421</t>
  </si>
  <si>
    <t>Dočasné zajištění kabelů a kabelových tratí ze 3 volně ložených kabelů</t>
  </si>
  <si>
    <t>-1033216617</t>
  </si>
  <si>
    <t>5</t>
  </si>
  <si>
    <t>132254204</t>
  </si>
  <si>
    <t>Hloubení zapažených rýh š do 2000 mm v hornině třídy těžitelnosti I skupiny 3 objem do 500 m3</t>
  </si>
  <si>
    <t>m3</t>
  </si>
  <si>
    <t>774271229</t>
  </si>
  <si>
    <t>VV</t>
  </si>
  <si>
    <t>206,184*0,8  "Řad 5 vč. přepojení, hornina 3 z 80%</t>
  </si>
  <si>
    <t>6</t>
  </si>
  <si>
    <t>132354202</t>
  </si>
  <si>
    <t>Hloubení zapažených rýh š do 2000 mm v hornině třídy těžitelnosti II skupiny 4 objem do 50 m3</t>
  </si>
  <si>
    <t>1650382492</t>
  </si>
  <si>
    <t>206,184*0,2  "Řad 5 vč. přepojení, hornina 4 z 20%</t>
  </si>
  <si>
    <t>7</t>
  </si>
  <si>
    <t>139001101</t>
  </si>
  <si>
    <t>Příplatek za ztížené vykopávky v blízkosti podzemního vedení</t>
  </si>
  <si>
    <t>749279524</t>
  </si>
  <si>
    <t>18,37  "ruční výkop - křížení, v místě napojení</t>
  </si>
  <si>
    <t>8</t>
  </si>
  <si>
    <t>151101101</t>
  </si>
  <si>
    <t>Zřízení příložného pažení a rozepření stěn rýh hl do 2 m</t>
  </si>
  <si>
    <t>m2</t>
  </si>
  <si>
    <t>-1028956702</t>
  </si>
  <si>
    <t>9</t>
  </si>
  <si>
    <t>151101111</t>
  </si>
  <si>
    <t>Odstranění příložného pažení a rozepření stěn rýh hl do 2 m</t>
  </si>
  <si>
    <t>863089179</t>
  </si>
  <si>
    <t>10</t>
  </si>
  <si>
    <t>162351124</t>
  </si>
  <si>
    <t xml:space="preserve">Vodorovné přemístění přes 500 do 1000 m výkopku/sypaniny z hornin třídy těžitelnosti II skupiny 1 - 4 </t>
  </si>
  <si>
    <t>-1771779394</t>
  </si>
  <si>
    <t>206,184  "výkopy na meziskládku</t>
  </si>
  <si>
    <t>143,316  "zpět na zásyp výkopů</t>
  </si>
  <si>
    <t>Součet</t>
  </si>
  <si>
    <t>11</t>
  </si>
  <si>
    <t>162751117</t>
  </si>
  <si>
    <t>Vodorovné přemístění přes 9 000 do 10000 m výkopku/sypaniny z horniny třídy těžitelnosti I skupiny 1 až 4</t>
  </si>
  <si>
    <t>1776719545</t>
  </si>
  <si>
    <t>206,184-143,316  "zbývající výkopy nevyužité na zásyp</t>
  </si>
  <si>
    <t>12</t>
  </si>
  <si>
    <t>167151102</t>
  </si>
  <si>
    <t>Nakládání výkopku z hornin třídy těžitelnosti II skupiny 1 až 4 do 100 m3</t>
  </si>
  <si>
    <t>-1891413424</t>
  </si>
  <si>
    <t>206,184-143,316  "zbývající zemina na skládku</t>
  </si>
  <si>
    <t>13</t>
  </si>
  <si>
    <t>167151112</t>
  </si>
  <si>
    <t>Nakládání výkopku z hornin třídy těžitelnosti II skupiny 1 až 4 přes 100 m3</t>
  </si>
  <si>
    <t>724448252</t>
  </si>
  <si>
    <t>143,32  "výkopy z meziskládky do zásypů</t>
  </si>
  <si>
    <t>14</t>
  </si>
  <si>
    <t>171201231</t>
  </si>
  <si>
    <t>Poplatek za uložení zeminy a kamení na skládce (skládkovné) kód odpadu 17 05 04</t>
  </si>
  <si>
    <t>t</t>
  </si>
  <si>
    <t>1493647041</t>
  </si>
  <si>
    <t>62,868*1,67</t>
  </si>
  <si>
    <t>171251201</t>
  </si>
  <si>
    <t>Uložení sypaniny na skládky nebo meziskládky</t>
  </si>
  <si>
    <t>-1180076990</t>
  </si>
  <si>
    <t>62,87  "zbývající výkopy na skládku</t>
  </si>
  <si>
    <t>16</t>
  </si>
  <si>
    <t>174151101</t>
  </si>
  <si>
    <t>Zásyp jam, šachet rýh nebo kolem objektů sypaninou se zhutněním</t>
  </si>
  <si>
    <t>1556208495</t>
  </si>
  <si>
    <t>Poznámka k položce:_x000D_
Zásyp vytěženou zeminou (pod upravený terén).</t>
  </si>
  <si>
    <t>17</t>
  </si>
  <si>
    <t>175151101</t>
  </si>
  <si>
    <t>Obsypání potrubí strojně sypaninou bez prohození, uloženou do 3 m</t>
  </si>
  <si>
    <t>-233436944</t>
  </si>
  <si>
    <t>18</t>
  </si>
  <si>
    <t>M</t>
  </si>
  <si>
    <t>58337303</t>
  </si>
  <si>
    <t>štěrkopísek frakce 4/8 - materiál na obsyp</t>
  </si>
  <si>
    <t>1878181355</t>
  </si>
  <si>
    <t>38,48*2 'Přepočtené koeficientem množství</t>
  </si>
  <si>
    <t>19</t>
  </si>
  <si>
    <t>181152302</t>
  </si>
  <si>
    <t>Úprava pláně v zářezech se zhutněním</t>
  </si>
  <si>
    <t>1779694394</t>
  </si>
  <si>
    <t>207,0*0,8</t>
  </si>
  <si>
    <t>20</t>
  </si>
  <si>
    <t>181252305</t>
  </si>
  <si>
    <t>Úprava pláně v násypech se zhutněním</t>
  </si>
  <si>
    <t>8028278</t>
  </si>
  <si>
    <t>Vodorovné konstrukce</t>
  </si>
  <si>
    <t>45</t>
  </si>
  <si>
    <t xml:space="preserve">Podkladní a vedlejší konstrukce </t>
  </si>
  <si>
    <t>210229001R</t>
  </si>
  <si>
    <t>Uzemnění vodičů vyvedením k poklopům</t>
  </si>
  <si>
    <t>kus</t>
  </si>
  <si>
    <t>-2089714829</t>
  </si>
  <si>
    <t>22</t>
  </si>
  <si>
    <t>210220021R</t>
  </si>
  <si>
    <t>Vytyčovací vodič identifikační CY 6 mm2, poplastovaný</t>
  </si>
  <si>
    <t>-2102196918</t>
  </si>
  <si>
    <t>23</t>
  </si>
  <si>
    <t>210229002R</t>
  </si>
  <si>
    <t>Zkouška funkčnosti vodiče, vč. protokolu o měření</t>
  </si>
  <si>
    <t>kpl</t>
  </si>
  <si>
    <t>1937836612</t>
  </si>
  <si>
    <t>24</t>
  </si>
  <si>
    <t>42210050R</t>
  </si>
  <si>
    <t>Podkladová deska pod poklop šoupátkový recyklovaný plast</t>
  </si>
  <si>
    <t>675920670</t>
  </si>
  <si>
    <t>25</t>
  </si>
  <si>
    <t>42210052R</t>
  </si>
  <si>
    <t>Podkladová deska pod poklop hydrantový recyklovaný plast</t>
  </si>
  <si>
    <t>-1923621393</t>
  </si>
  <si>
    <t>26</t>
  </si>
  <si>
    <t>451573111</t>
  </si>
  <si>
    <t>Lože pod potrubí ze štěrkopísku zrno 4-8 mm vč. materiálu + doprava</t>
  </si>
  <si>
    <t>1392395499</t>
  </si>
  <si>
    <t>207,0*0,8*0,1  "Řad 5 vč. přepojení</t>
  </si>
  <si>
    <t>27</t>
  </si>
  <si>
    <t>452111162</t>
  </si>
  <si>
    <t>Osazení plastových podkladových desek</t>
  </si>
  <si>
    <t>-696657550</t>
  </si>
  <si>
    <t>6+16  "šoupátková</t>
  </si>
  <si>
    <t>2  "hydrantová</t>
  </si>
  <si>
    <t>28</t>
  </si>
  <si>
    <t>452313131</t>
  </si>
  <si>
    <t>Bloky pro tvarovky z betonu C 12/15, vč. bednění</t>
  </si>
  <si>
    <t>-1275943935</t>
  </si>
  <si>
    <t>Poznámka k položce:_x000D_
Zabezpečovací bloky pro tvarovky.</t>
  </si>
  <si>
    <t>29</t>
  </si>
  <si>
    <t>899722111g</t>
  </si>
  <si>
    <t>Krytí potrubí z plastů výstražnou fólií z PVC 20 cm - barva bílá</t>
  </si>
  <si>
    <t>-609294894</t>
  </si>
  <si>
    <t>Komunikace pozemní</t>
  </si>
  <si>
    <t>30</t>
  </si>
  <si>
    <t>564861011</t>
  </si>
  <si>
    <t>Podklad ze štěrkodrtě ŠD plochy do 100 m2 tl 200 mm</t>
  </si>
  <si>
    <t>1301062736</t>
  </si>
  <si>
    <t>76,00  "komunikace mimo prostor rekonstrukce komunikace</t>
  </si>
  <si>
    <t>10,0  "chodník mimo prostor rekonstrukce</t>
  </si>
  <si>
    <t>31</t>
  </si>
  <si>
    <t>565151111</t>
  </si>
  <si>
    <t>Podklad obalovaným kamenivem střednězrnným ACP 16 (OKS I) tl 70 mm š. do 3 m</t>
  </si>
  <si>
    <t>-613568640</t>
  </si>
  <si>
    <t>76,0  "mimo prostor rekonstrukce komunikace</t>
  </si>
  <si>
    <t>32</t>
  </si>
  <si>
    <t>565171111</t>
  </si>
  <si>
    <t>Podklad obalovaným kamenivem ACP 22 (OK II) tl 100 mm  š. do 3 m</t>
  </si>
  <si>
    <t>1367794087</t>
  </si>
  <si>
    <t>33</t>
  </si>
  <si>
    <t>573111112</t>
  </si>
  <si>
    <t>Postřik živičný infiltrační  množství 0,8 kg/m2</t>
  </si>
  <si>
    <t>1956359835</t>
  </si>
  <si>
    <t>34</t>
  </si>
  <si>
    <t>573211107</t>
  </si>
  <si>
    <t>Postřik živičný spojovací z asfaltu v množství 0,25 kg/m2</t>
  </si>
  <si>
    <t>-1943267630</t>
  </si>
  <si>
    <t>76,0*3  "mimo prostor rekonstrukce komunikace</t>
  </si>
  <si>
    <t>35</t>
  </si>
  <si>
    <t>577133111</t>
  </si>
  <si>
    <t>Asfaltový beton střednězrnný tl 40 mm š do 3 m</t>
  </si>
  <si>
    <t>928150773</t>
  </si>
  <si>
    <t>36</t>
  </si>
  <si>
    <t>577144111</t>
  </si>
  <si>
    <t xml:space="preserve">Asfaltový beton střednězrnný ABS III tl 50 mm š do 3 m </t>
  </si>
  <si>
    <t>532261691</t>
  </si>
  <si>
    <t>37</t>
  </si>
  <si>
    <t>577146131</t>
  </si>
  <si>
    <t xml:space="preserve">Asfaltový beton velmi hrubý vrstva ložní ACL 22 (ABVH I) tl 50 mm š do 3 m </t>
  </si>
  <si>
    <t>-155349679</t>
  </si>
  <si>
    <t>38</t>
  </si>
  <si>
    <t>599141111</t>
  </si>
  <si>
    <t>Vyplnění spár modifikovanou hmotou (pružná zálivk)</t>
  </si>
  <si>
    <t>1554217729</t>
  </si>
  <si>
    <t>39</t>
  </si>
  <si>
    <t>916131213</t>
  </si>
  <si>
    <t>Osazení stojatého obrubníku silničního betonového s opěrou, lože z C 12/15</t>
  </si>
  <si>
    <t>-1875434771</t>
  </si>
  <si>
    <t>10,0  "zpětné osazení rozebraných obrubníků</t>
  </si>
  <si>
    <t>40</t>
  </si>
  <si>
    <t>979024443</t>
  </si>
  <si>
    <t>Očištění obrubníku silničního</t>
  </si>
  <si>
    <t>420789316</t>
  </si>
  <si>
    <t>Trubní vedení</t>
  </si>
  <si>
    <t>41</t>
  </si>
  <si>
    <t>857241131</t>
  </si>
  <si>
    <t>Montáž litinových tvarovek jednoosých hrdlových otevřený výkop s integrovaným těsněním DN 80</t>
  </si>
  <si>
    <t>-13507882</t>
  </si>
  <si>
    <t>2  "koleno</t>
  </si>
  <si>
    <t>1  "spojka</t>
  </si>
  <si>
    <t>42</t>
  </si>
  <si>
    <t>55254047</t>
  </si>
  <si>
    <t>koleno 90° s patkou přírubové litinové vodovodní prodloužené DN 80</t>
  </si>
  <si>
    <t>1823644715</t>
  </si>
  <si>
    <t>43</t>
  </si>
  <si>
    <t>5525191R</t>
  </si>
  <si>
    <t>spojka litinová hrdlová DN 80 mm (hrdla 80-105 mm)</t>
  </si>
  <si>
    <t>1518658656</t>
  </si>
  <si>
    <t>44</t>
  </si>
  <si>
    <t>857243131</t>
  </si>
  <si>
    <t>Montáž litinových tvarovek odbočných otevřený výkop DN 80</t>
  </si>
  <si>
    <t>-513696432</t>
  </si>
  <si>
    <t>55253511</t>
  </si>
  <si>
    <t>tvarovka přírubová litinová s přírubovou odbočkou DN 80/80</t>
  </si>
  <si>
    <t>379156727</t>
  </si>
  <si>
    <t>46</t>
  </si>
  <si>
    <t>857261131</t>
  </si>
  <si>
    <t>Montáž litinových tvarovek jednoosých hrdlových otevřený výkop  DN 100</t>
  </si>
  <si>
    <t>-583740826</t>
  </si>
  <si>
    <t>1  "redukce</t>
  </si>
  <si>
    <t>1  "koleno</t>
  </si>
  <si>
    <t>2  "spojka</t>
  </si>
  <si>
    <t>47</t>
  </si>
  <si>
    <t>55253929</t>
  </si>
  <si>
    <t>koleno litinové přírubové DN 100-30°</t>
  </si>
  <si>
    <t>1151535392</t>
  </si>
  <si>
    <t>48</t>
  </si>
  <si>
    <t>55251915R</t>
  </si>
  <si>
    <t>litinová spojka přírubová s hrdlem DN 100 mm/hrdlo 104-132 mm</t>
  </si>
  <si>
    <t>-316047838</t>
  </si>
  <si>
    <t>49</t>
  </si>
  <si>
    <t>55253858</t>
  </si>
  <si>
    <t>redukce z tvárné litiny DN 100/80</t>
  </si>
  <si>
    <t>106630849</t>
  </si>
  <si>
    <t>50</t>
  </si>
  <si>
    <t>857263131</t>
  </si>
  <si>
    <t>Montáž litinových tvarovek odbočných hrdlových otevřený výkop DN 100</t>
  </si>
  <si>
    <t>1427118286</t>
  </si>
  <si>
    <t>51</t>
  </si>
  <si>
    <t>55253515</t>
  </si>
  <si>
    <t>tvarovka přírubová litinová s přírubovou odbočkou DN 100/80</t>
  </si>
  <si>
    <t>1803014119</t>
  </si>
  <si>
    <t>52</t>
  </si>
  <si>
    <t>871241141</t>
  </si>
  <si>
    <t>Montáž potrubí z PE100 SDR 11 otevřený výkop svařovaných na tupo D 90 x 8,2 mm</t>
  </si>
  <si>
    <t>-1865133096</t>
  </si>
  <si>
    <t>53</t>
  </si>
  <si>
    <t>28613115</t>
  </si>
  <si>
    <t>trubka vodovodní PE100 RC PN 16 SDR11 90x8,2mm (návin)</t>
  </si>
  <si>
    <t>180360505</t>
  </si>
  <si>
    <t>Poznámka k položce:_x000D_
Specifikace viz TZP.</t>
  </si>
  <si>
    <t>203*1,015 'Přepočtené koeficientem množství</t>
  </si>
  <si>
    <t>54</t>
  </si>
  <si>
    <t>877241101</t>
  </si>
  <si>
    <t>Montáž tvarovek na vodovodním potrubí z PE trub d 90</t>
  </si>
  <si>
    <t>1184133222</t>
  </si>
  <si>
    <t>5  "elektrospojka</t>
  </si>
  <si>
    <t>5  "lemový nákružek</t>
  </si>
  <si>
    <t>5  "příruba k lemovému nákružku</t>
  </si>
  <si>
    <t>2  "elektrokoleno</t>
  </si>
  <si>
    <t>55</t>
  </si>
  <si>
    <t>28615974</t>
  </si>
  <si>
    <t>elektrospojka SDR11 PE 100 PN16 D 90mm</t>
  </si>
  <si>
    <t>-243237555</t>
  </si>
  <si>
    <t>56</t>
  </si>
  <si>
    <t>28653135</t>
  </si>
  <si>
    <t>nákružek lemový PE 100 SDR11 90mm</t>
  </si>
  <si>
    <t>-59288964</t>
  </si>
  <si>
    <t>57</t>
  </si>
  <si>
    <t>28654368</t>
  </si>
  <si>
    <t>příruba volná k lemovému nákružku z PP-ocel 90 mm</t>
  </si>
  <si>
    <t>-111676853</t>
  </si>
  <si>
    <t>58</t>
  </si>
  <si>
    <t>28653060</t>
  </si>
  <si>
    <t>elektrokoleno 90° PE 100 D 90mm</t>
  </si>
  <si>
    <t>-403547304</t>
  </si>
  <si>
    <t>59</t>
  </si>
  <si>
    <t>877242121r</t>
  </si>
  <si>
    <t>Přirážka za 1 spoj elektrotvarovky d 90 mm</t>
  </si>
  <si>
    <t>-765165228</t>
  </si>
  <si>
    <t>2*5+2*2  "elektrospojka, elektrokoleno</t>
  </si>
  <si>
    <t>60</t>
  </si>
  <si>
    <t>891161321</t>
  </si>
  <si>
    <t>Montáž vodovodních šoupátek otevřený výkop 1"</t>
  </si>
  <si>
    <t>-1777313281</t>
  </si>
  <si>
    <t>61</t>
  </si>
  <si>
    <t>42221551</t>
  </si>
  <si>
    <t>šoupátko litinové 1" s ISO výstupem pro potrubí PE 32 mm - SYSTÉM ZAK</t>
  </si>
  <si>
    <t>55023247</t>
  </si>
  <si>
    <t>62</t>
  </si>
  <si>
    <t>891181321</t>
  </si>
  <si>
    <t>Montáž vodovodních šoupátek otevřený výkop 6/4"</t>
  </si>
  <si>
    <t>569895719</t>
  </si>
  <si>
    <t>63</t>
  </si>
  <si>
    <t>42221553</t>
  </si>
  <si>
    <t>šoupátko litinové 6/4" s ISO výstupem pro potrubí PE 50 mm - SYSTÉM ZAK</t>
  </si>
  <si>
    <t>1522014315</t>
  </si>
  <si>
    <t>64</t>
  </si>
  <si>
    <t>42291072</t>
  </si>
  <si>
    <t>souprava zemní teleskopická pro šoupátka DN 32-50mm Rd 1,3-1,8 m</t>
  </si>
  <si>
    <t>1146593020</t>
  </si>
  <si>
    <t>65</t>
  </si>
  <si>
    <t>891241112</t>
  </si>
  <si>
    <t>Montáž vodovodních šoupátek otevřený výkop DN 80</t>
  </si>
  <si>
    <t>1604696408</t>
  </si>
  <si>
    <t>66</t>
  </si>
  <si>
    <t>42221303</t>
  </si>
  <si>
    <t>šoupátko pitná voda litina přírubové E2 DN 80 (s prodlouženou životností)</t>
  </si>
  <si>
    <t>1426692847</t>
  </si>
  <si>
    <t>67</t>
  </si>
  <si>
    <t>42291073</t>
  </si>
  <si>
    <t>souprava zemní teleskopická pro šoupátka DN 65-80mm Rd 1,3-1,8 m</t>
  </si>
  <si>
    <t>-1041748821</t>
  </si>
  <si>
    <t>68</t>
  </si>
  <si>
    <t>891247112</t>
  </si>
  <si>
    <t>Montáž hydrantů podzemních DN 80</t>
  </si>
  <si>
    <t>509653761</t>
  </si>
  <si>
    <t>69</t>
  </si>
  <si>
    <t>42273591</t>
  </si>
  <si>
    <t>hydrant podzemní se samočinným vyprazdňováním DN 80 krycí v 1500mm</t>
  </si>
  <si>
    <t>-550779712</t>
  </si>
  <si>
    <t>70</t>
  </si>
  <si>
    <t>891249111</t>
  </si>
  <si>
    <t>Montáž navrtávacích pasů na potrubí z jakýchkoli trub DN 80</t>
  </si>
  <si>
    <t>-185337448</t>
  </si>
  <si>
    <t>2+14</t>
  </si>
  <si>
    <t>71</t>
  </si>
  <si>
    <t>42273444</t>
  </si>
  <si>
    <t>pás navrtávací z tvárné litiny celoobjímkový na potrubí PE 90 mm, pro přípojku PE 32 mm - SYSTÉM ZAK</t>
  </si>
  <si>
    <t>-116447571</t>
  </si>
  <si>
    <t>72</t>
  </si>
  <si>
    <t>42273446</t>
  </si>
  <si>
    <t>pás navrtávací z tvárné litiny celoobjímkový na potrubí PE 90 mm, pro přípojku PE 50 mm - SYSTÉM ZAK</t>
  </si>
  <si>
    <t>1771736594</t>
  </si>
  <si>
    <t>73</t>
  </si>
  <si>
    <t>891261112</t>
  </si>
  <si>
    <t>Montáž vodovodních šoupátek otevřený výkop DN 100</t>
  </si>
  <si>
    <t>55093070</t>
  </si>
  <si>
    <t>74</t>
  </si>
  <si>
    <t>42221304</t>
  </si>
  <si>
    <t>šoupátko pitná voda litina přírubové E2 DN 100 (s prodlouženou životností)</t>
  </si>
  <si>
    <t>-554874402</t>
  </si>
  <si>
    <t>75</t>
  </si>
  <si>
    <t>42291074</t>
  </si>
  <si>
    <t>souprava zemní teleskopická pro šoupátka DN 100 mm Rd 1,3-1,8 m</t>
  </si>
  <si>
    <t>-968123799</t>
  </si>
  <si>
    <t>76</t>
  </si>
  <si>
    <t>892271111</t>
  </si>
  <si>
    <t xml:space="preserve">Tlaková zkouška vodou potrubí do DN 100 </t>
  </si>
  <si>
    <t>1858368422</t>
  </si>
  <si>
    <t>77</t>
  </si>
  <si>
    <t>89227211R1</t>
  </si>
  <si>
    <t>Zabezpečení konců vodovodního potrubí DN 100 mm</t>
  </si>
  <si>
    <t>úsek</t>
  </si>
  <si>
    <t>-298032784</t>
  </si>
  <si>
    <t>78</t>
  </si>
  <si>
    <t>892273122</t>
  </si>
  <si>
    <t>Proplach a dezinfekce vodovodního potrubí DN od 80 do 125</t>
  </si>
  <si>
    <t>-745844824</t>
  </si>
  <si>
    <t>79</t>
  </si>
  <si>
    <t>8922731R2</t>
  </si>
  <si>
    <t>Laboratorní rozbor vody</t>
  </si>
  <si>
    <t>1749250552</t>
  </si>
  <si>
    <t>80</t>
  </si>
  <si>
    <t>899401111</t>
  </si>
  <si>
    <t>Osazení poklopů litinových šoupatových pro domovní přípojky</t>
  </si>
  <si>
    <t>992911785</t>
  </si>
  <si>
    <t>81</t>
  </si>
  <si>
    <t>42291402</t>
  </si>
  <si>
    <t>poklop litinový šoupatový (těžký) pro domovní přípojky</t>
  </si>
  <si>
    <t>1846657407</t>
  </si>
  <si>
    <t>82</t>
  </si>
  <si>
    <t>899401112</t>
  </si>
  <si>
    <t>Osazení poklopů litinových šoupátkových</t>
  </si>
  <si>
    <t>8070339</t>
  </si>
  <si>
    <t>83</t>
  </si>
  <si>
    <t>42291352</t>
  </si>
  <si>
    <t>poklop litinový šoupátkový (těžký)</t>
  </si>
  <si>
    <t>2132876256</t>
  </si>
  <si>
    <t>84</t>
  </si>
  <si>
    <t>899401113</t>
  </si>
  <si>
    <t>Osazení poklopů litinových hydrantových</t>
  </si>
  <si>
    <t>159113402</t>
  </si>
  <si>
    <t>85</t>
  </si>
  <si>
    <t>42291452</t>
  </si>
  <si>
    <t>poklop litinový hydrantový (těžký)</t>
  </si>
  <si>
    <t>-1559122500</t>
  </si>
  <si>
    <t>86</t>
  </si>
  <si>
    <t>899712111</t>
  </si>
  <si>
    <t>Orientační tabulky na zdivu, oplocení</t>
  </si>
  <si>
    <t>1272685447</t>
  </si>
  <si>
    <t>87</t>
  </si>
  <si>
    <t>899790001</t>
  </si>
  <si>
    <t>Vypuštění a napuštění vodovodu</t>
  </si>
  <si>
    <t>-1860226403</t>
  </si>
  <si>
    <t>88</t>
  </si>
  <si>
    <t>89990001</t>
  </si>
  <si>
    <t>Suchovod PE DN 63 mm</t>
  </si>
  <si>
    <t>km</t>
  </si>
  <si>
    <t>-229147269</t>
  </si>
  <si>
    <t>Poznámka k položce:_x000D_
Dodávka, montáž, vč. tlakové zkoušky, dezinfekce, zateplení, napojení vodovodů a přípojek, uzávěrů a následná demontáž.</t>
  </si>
  <si>
    <t>Ostatní konstrukce a práce, bourání</t>
  </si>
  <si>
    <t>96</t>
  </si>
  <si>
    <t>Bourání konstrukcí</t>
  </si>
  <si>
    <t>89</t>
  </si>
  <si>
    <t>113107422</t>
  </si>
  <si>
    <t>Odstranění podkladu pl. do 50 m2, kamenivo drcené tl. 20 cm</t>
  </si>
  <si>
    <t>799425968</t>
  </si>
  <si>
    <t>10,0  "chodník - mimo prostor rekonstrukce</t>
  </si>
  <si>
    <t>90</t>
  </si>
  <si>
    <t>113107522</t>
  </si>
  <si>
    <t>Odstranění podkladu nad 50 m2, kamnenivo drcené tl. 20 cm</t>
  </si>
  <si>
    <t>-955474990</t>
  </si>
  <si>
    <t>76,0  "společné i pro SO 02 - mimo prostor rekonstrukce komunikace</t>
  </si>
  <si>
    <t>91</t>
  </si>
  <si>
    <t>113107441</t>
  </si>
  <si>
    <t>Odstranění podkladu pl. do 50 m2, živice tl. 0,5 cm</t>
  </si>
  <si>
    <t>-1331333381</t>
  </si>
  <si>
    <t>92</t>
  </si>
  <si>
    <t>113107544</t>
  </si>
  <si>
    <t>Odstranění podkladu pl. nad 50 m2, živice tl. 20 cm</t>
  </si>
  <si>
    <t>-638365855</t>
  </si>
  <si>
    <t>93</t>
  </si>
  <si>
    <t>113202111</t>
  </si>
  <si>
    <t>Vytrhání obrub z krajníků nebo obrubníků stojatých</t>
  </si>
  <si>
    <t>1895323968</t>
  </si>
  <si>
    <t>Poznámka k položce:_x000D_
Odvoz na meziskládku ke zpětnému použití.</t>
  </si>
  <si>
    <t>94</t>
  </si>
  <si>
    <t>919735112R</t>
  </si>
  <si>
    <t>Řezání stávajícího živičného krytu hl přes 50 do 100 mm</t>
  </si>
  <si>
    <t>-9126435</t>
  </si>
  <si>
    <t>48,0  "společné i pro SO 02 - mimo prostor rekonstrukce komunikace</t>
  </si>
  <si>
    <t>95</t>
  </si>
  <si>
    <t>96909000R</t>
  </si>
  <si>
    <t>Vybourání litinového potrubí vodovodu, vč. armatur a tvarovek do DN 100 mm</t>
  </si>
  <si>
    <t>639022311</t>
  </si>
  <si>
    <t>Poznámka k položce:_x000D_
Vyjmutí z výkopu, naložení a odvoz do sběrných surovin.</t>
  </si>
  <si>
    <t>969990001R</t>
  </si>
  <si>
    <t>Řezání litinového potrubí do DN 100 mm</t>
  </si>
  <si>
    <t>1885205638</t>
  </si>
  <si>
    <t>2  "DN 100</t>
  </si>
  <si>
    <t>1  "DN 80</t>
  </si>
  <si>
    <t>99</t>
  </si>
  <si>
    <t>Přesun hmot a manipulace se sutí</t>
  </si>
  <si>
    <t>997</t>
  </si>
  <si>
    <t>Přesun sutě</t>
  </si>
  <si>
    <t>97</t>
  </si>
  <si>
    <t>997221551</t>
  </si>
  <si>
    <t>Vodorovná doprava suti  do 1 km</t>
  </si>
  <si>
    <t>-63373371</t>
  </si>
  <si>
    <t>81,34  "suť</t>
  </si>
  <si>
    <t>1,45  "zpětná doprava obrubníků z meziskládky</t>
  </si>
  <si>
    <t>98</t>
  </si>
  <si>
    <t>997221559</t>
  </si>
  <si>
    <t xml:space="preserve">Příplatek ZKD 1 km u vodorovné dopravy suti </t>
  </si>
  <si>
    <t>1428252052</t>
  </si>
  <si>
    <t xml:space="preserve">(81,34-1,45)*9  "odpočet obrubníků od celkového množství suti - příplatek k vodorovnému přemístění za každý další započatý km přes 1 km na vzdálenost </t>
  </si>
  <si>
    <t>997221611</t>
  </si>
  <si>
    <t>Nakládání suti na dopravní prostředky pro vodorovnou dopravu</t>
  </si>
  <si>
    <t>-1967761734</t>
  </si>
  <si>
    <t>1,45  "obrubníky pro zpětné položení</t>
  </si>
  <si>
    <t>100</t>
  </si>
  <si>
    <t>99722186R</t>
  </si>
  <si>
    <t>Poplatek za uložení obrubníků na meziskládku</t>
  </si>
  <si>
    <t>1924480308</t>
  </si>
  <si>
    <t>101</t>
  </si>
  <si>
    <t>99722187R</t>
  </si>
  <si>
    <t>Poplatek za uložení stavební suti na skládce</t>
  </si>
  <si>
    <t>1262894461</t>
  </si>
  <si>
    <t>-1,45  "odpočet obrubníky</t>
  </si>
  <si>
    <t>998</t>
  </si>
  <si>
    <t>Přesun hmot</t>
  </si>
  <si>
    <t>102</t>
  </si>
  <si>
    <t>99827610R</t>
  </si>
  <si>
    <t>Přesun hmot pro trubní vedení z trub z plastických hmot otevřený výkop</t>
  </si>
  <si>
    <t>-1325355149</t>
  </si>
  <si>
    <t>4304b - SO 02  KANALIZACE (1. etapa)</t>
  </si>
  <si>
    <t xml:space="preserve">    2 - Zakládání</t>
  </si>
  <si>
    <t>115101201</t>
  </si>
  <si>
    <t>Čerpání vody na dopravní výšku do 10 m průměrný přítok do 500 l/min</t>
  </si>
  <si>
    <t>hod</t>
  </si>
  <si>
    <t>-127942298</t>
  </si>
  <si>
    <t>8*60  "60 dní</t>
  </si>
  <si>
    <t>Dočasné zajištění potrubí betonového a plastového</t>
  </si>
  <si>
    <t>1276678600</t>
  </si>
  <si>
    <t>1,1*9  "při křížení stáv. potrubí (jiné sítě)</t>
  </si>
  <si>
    <t>1097936788</t>
  </si>
  <si>
    <t>1,5  "křížení</t>
  </si>
  <si>
    <t>119001414</t>
  </si>
  <si>
    <t>Dočasné zajištění potrubí betonového a plastového DN 600 mm</t>
  </si>
  <si>
    <t>-517383812</t>
  </si>
  <si>
    <t>5,5+2,0  "Š7a a Š57a - při obnažování stáv. potrubí BT 600 mm v místě provedení dočasných šachet</t>
  </si>
  <si>
    <t>119001415</t>
  </si>
  <si>
    <t>Dočasné zajištění podezdívky plotu u ZŠ Omlenická</t>
  </si>
  <si>
    <t>-1574391730</t>
  </si>
  <si>
    <t>1,0  "křížení</t>
  </si>
  <si>
    <t>-266453536</t>
  </si>
  <si>
    <t>1,1*9  "křížení</t>
  </si>
  <si>
    <t>132254205</t>
  </si>
  <si>
    <t>Hloubení zapažených rýh š do 2000 mm v hornině třídy těžitelnosti I skupiny 3 objem do 1000 m3</t>
  </si>
  <si>
    <t>-197642243</t>
  </si>
  <si>
    <t>336,88+104,4  "stoka A-3</t>
  </si>
  <si>
    <t>19,2  "přepojení kanalizace</t>
  </si>
  <si>
    <t>300,39  "stoka B-3</t>
  </si>
  <si>
    <t>77,4  "dokopávky pro šachty</t>
  </si>
  <si>
    <t>4,39  "drenáž</t>
  </si>
  <si>
    <t>Mezisoučet</t>
  </si>
  <si>
    <t>842,655*0,80  "hornina 3 z 80%</t>
  </si>
  <si>
    <t>132354204</t>
  </si>
  <si>
    <t>Hloubení zapažených rýh š do 2000 mm v hornině třídy těžitelnosti II skupiny 4 objem do 500 m3</t>
  </si>
  <si>
    <t>-2101475330</t>
  </si>
  <si>
    <t>842,655*0,2  "hornina 4 z 20%</t>
  </si>
  <si>
    <t>Příplatek za ztížení vykopávky v blízkosti podzemního vedení</t>
  </si>
  <si>
    <t>1070262501</t>
  </si>
  <si>
    <t>33,0  "při obnažení stáv. potrubí v místě provedení dočasných šachet</t>
  </si>
  <si>
    <t>59,4  "křížení, v místě napojení</t>
  </si>
  <si>
    <t>19,29  "při obnažování stáv. šachet</t>
  </si>
  <si>
    <t>1,8  "při podkopání teplovodu</t>
  </si>
  <si>
    <t>1,0  "při podkopání podezdívky plotu</t>
  </si>
  <si>
    <t>151101102</t>
  </si>
  <si>
    <t>Zřízení příložného pažení a rozepření stěn rýh hl přes 2 do 4 m</t>
  </si>
  <si>
    <t>335661447</t>
  </si>
  <si>
    <t>151101112</t>
  </si>
  <si>
    <t>Odstranění příložného pažení a rozepření stěn rýh hl přes 2 do 4 m</t>
  </si>
  <si>
    <t>1706477568</t>
  </si>
  <si>
    <t>Vodorovné přemístění přes 500 do 1000 m výkopku/sypaniny z hornin třídy těžitelnosti II skupiny 1 až 4</t>
  </si>
  <si>
    <t>444895516</t>
  </si>
  <si>
    <t>842,66  "výkopy na meziskládku</t>
  </si>
  <si>
    <t>545,73  "zpět na zásyp výkopů</t>
  </si>
  <si>
    <t>1240084490</t>
  </si>
  <si>
    <t>842,655-545,725  "zbývající výkopy nevyužité na zásyp</t>
  </si>
  <si>
    <t>167151111</t>
  </si>
  <si>
    <t>Nakládání výkopku z hornin třídy těžitelnosti I skupiny 1 až 4 přes 100 m3</t>
  </si>
  <si>
    <t>-699097163</t>
  </si>
  <si>
    <t>842,655-545,725  "zbývající výkopy</t>
  </si>
  <si>
    <t>545,73  "zemina z meziskládky do zásypů</t>
  </si>
  <si>
    <t>Poplatek za uložení zeminy a kamení na recyklační skládce (skládkovné) kód odpadu 17 05 04</t>
  </si>
  <si>
    <t>922812105</t>
  </si>
  <si>
    <t>296,93*1,67</t>
  </si>
  <si>
    <t>-464053534</t>
  </si>
  <si>
    <t>296,93  "zbývající výkopy</t>
  </si>
  <si>
    <t>842,655  "meziskládka</t>
  </si>
  <si>
    <t>-840510108</t>
  </si>
  <si>
    <t>253,55+83,11  "stoka A-3 - zásyp vytěženou zeminou (pod upravovaný terén)</t>
  </si>
  <si>
    <t>16,12  "přepojení kanalizace - zásyp vytěženou zeminou (pod upravovaný terén)</t>
  </si>
  <si>
    <t>192,94  "staka B-3 - zásyp vytěženou zeminou (pod upravovaný terén)</t>
  </si>
  <si>
    <t>298044560</t>
  </si>
  <si>
    <t>63,19  "stoka A-3</t>
  </si>
  <si>
    <t>2,11  "přepojení kanalizace</t>
  </si>
  <si>
    <t>69,57  "stoka B-3</t>
  </si>
  <si>
    <t>-717994377</t>
  </si>
  <si>
    <t>134,87*2 'Přepočtené koeficientem množství</t>
  </si>
  <si>
    <t>1309239271</t>
  </si>
  <si>
    <t>341,68</t>
  </si>
  <si>
    <t>91,20</t>
  </si>
  <si>
    <t>Úprava pláně na násypech se zhutněním</t>
  </si>
  <si>
    <t>661278474</t>
  </si>
  <si>
    <t>181351103</t>
  </si>
  <si>
    <t>Rozprostření ornice tl vrstvy do 200 mm pl přes 100 do 500 m2 v rovině nebo ve svahu do 1:5 strojně, dovoz ornice ze vzdál. 10 km</t>
  </si>
  <si>
    <t>-837694435</t>
  </si>
  <si>
    <t>181411131</t>
  </si>
  <si>
    <t>Založení parkového trávníku výsevem pl do 1000 m2 v rovině a ve svahu do 1:5</t>
  </si>
  <si>
    <t>1653174453</t>
  </si>
  <si>
    <t>00572410</t>
  </si>
  <si>
    <t>osivo směs travní parková</t>
  </si>
  <si>
    <t>kg</t>
  </si>
  <si>
    <t>1315154458</t>
  </si>
  <si>
    <t>6*0,03 'Přepočtené koeficientem množství</t>
  </si>
  <si>
    <t>Zakládání</t>
  </si>
  <si>
    <t>211571111</t>
  </si>
  <si>
    <t>Výplň odvodňovacích žeber štěrkopískem tříděným zrno 8-16 mm, vč. materiálu + doprava</t>
  </si>
  <si>
    <t>-1232047222</t>
  </si>
  <si>
    <t>4,39</t>
  </si>
  <si>
    <t>-1,53  "odpočet objem drenáže</t>
  </si>
  <si>
    <t>21275010R</t>
  </si>
  <si>
    <t>Montáž drenážních trubek PVC ohebných otevřený výkop DN 100, bez lože</t>
  </si>
  <si>
    <t>1187168263</t>
  </si>
  <si>
    <t>28611223</t>
  </si>
  <si>
    <t xml:space="preserve">trubka drenážní flexibilní  PVC DN 100 </t>
  </si>
  <si>
    <t>-392089026</t>
  </si>
  <si>
    <t>Lože pod potrubí otevřený výkop ze štěrkopísku zrno 4-8 mm vč. materiálu + doprava</t>
  </si>
  <si>
    <t>496528209</t>
  </si>
  <si>
    <t>173,28  "stoka A-3</t>
  </si>
  <si>
    <t>6,00  "přepojení kanalizace</t>
  </si>
  <si>
    <t>168,10  "stoka B-3</t>
  </si>
  <si>
    <t>347,38*0,1</t>
  </si>
  <si>
    <t>899722114</t>
  </si>
  <si>
    <t>Krytí potrubí z plastů výstražnou fólií z PVC 40 cm - barva šedá</t>
  </si>
  <si>
    <t>1099775139</t>
  </si>
  <si>
    <t>899722115R</t>
  </si>
  <si>
    <t>Krytí potrubí z plastů výstražnou fólií z PVC 50 cm - barva šedá</t>
  </si>
  <si>
    <t>1355609015</t>
  </si>
  <si>
    <t>899722116R</t>
  </si>
  <si>
    <t>Krytí potrubí z plastů výstražnou fólií z PVC 60 cm - barva šedá</t>
  </si>
  <si>
    <t>150158206</t>
  </si>
  <si>
    <t>564730001</t>
  </si>
  <si>
    <t>Podklad z kameniva hrubého těženého plochy do 100 m2 tl 100 mm</t>
  </si>
  <si>
    <t>1311393159</t>
  </si>
  <si>
    <t>1,0  "chodník (ZŠ Omlenická) pod betonovou dlažbou</t>
  </si>
  <si>
    <t>245300120</t>
  </si>
  <si>
    <t>2,5  "chodník (ZŠ Omlenická)</t>
  </si>
  <si>
    <t xml:space="preserve">Asfaltový beton střednězrnný tl 40 mm </t>
  </si>
  <si>
    <t>348089126</t>
  </si>
  <si>
    <t>596811120</t>
  </si>
  <si>
    <t>Kladení betonové dlažby komunikací pro pěší do lože z kameniva velikosti do 0,09 m2 pl do 50 m2</t>
  </si>
  <si>
    <t>219212446</t>
  </si>
  <si>
    <t>1,0  "chodník (ZŠ Omlenická) - pokládka stáv. betonových dlaždic</t>
  </si>
  <si>
    <t>979054441</t>
  </si>
  <si>
    <t>Očištění vybourané dlažby kamenné nebo betonové</t>
  </si>
  <si>
    <t>1835256233</t>
  </si>
  <si>
    <t>850315121</t>
  </si>
  <si>
    <t>Výřez kruhového otvoru DN 150 mm do potrubí PVC (pro navrtávací odbočné sedlo)</t>
  </si>
  <si>
    <t>1591294210</t>
  </si>
  <si>
    <t>877321126R</t>
  </si>
  <si>
    <t>Montáž navrtávacích odbočných sedel DN 150 mm</t>
  </si>
  <si>
    <t>28667197</t>
  </si>
  <si>
    <t>28651090</t>
  </si>
  <si>
    <t>navrtávací odbočné sedlo PVC-KG DN 150, SN 8</t>
  </si>
  <si>
    <t>430586637</t>
  </si>
  <si>
    <t>850355121</t>
  </si>
  <si>
    <t>Výřez kruhového otvoru DN 200 mm do potrubí PVC (pro navrtávací odbočné sedlo)</t>
  </si>
  <si>
    <t>-1365670993</t>
  </si>
  <si>
    <t>877351128R</t>
  </si>
  <si>
    <t>Montáž navrtávacích odbočných sedel DN 200 mm</t>
  </si>
  <si>
    <t>-1439692838</t>
  </si>
  <si>
    <t>28651091</t>
  </si>
  <si>
    <t>navrtávací odbočné sedlo PVC-KG DN 200, SN 8</t>
  </si>
  <si>
    <t>-815393143</t>
  </si>
  <si>
    <t>871363123</t>
  </si>
  <si>
    <t>Montáž kanalizačního potrubí z PVC těsněné gumovým kroužkem otevřený výkop sklon do 20 % DN 250</t>
  </si>
  <si>
    <t>-674747240</t>
  </si>
  <si>
    <t>28612011</t>
  </si>
  <si>
    <t>trubka kanalizační PVC třívrstvá DN 250x3000mm SN12</t>
  </si>
  <si>
    <t>1860420702</t>
  </si>
  <si>
    <t>28612013</t>
  </si>
  <si>
    <t>trubka kanalizační PVC třívrstvá DN 250x6000mm SN12</t>
  </si>
  <si>
    <t>1051611166</t>
  </si>
  <si>
    <t>871373123</t>
  </si>
  <si>
    <t>Montáž kanalizačního potrubí z PVC těsněné gumovým kroužkem otevřený výkop sklon do 20 % DN 315</t>
  </si>
  <si>
    <t>-598871320</t>
  </si>
  <si>
    <t>28612017</t>
  </si>
  <si>
    <t>trubka kanalizační PVC třívrstvá DN 315x3000mm SN12</t>
  </si>
  <si>
    <t>-1743664989</t>
  </si>
  <si>
    <t>28612018</t>
  </si>
  <si>
    <t>trubka kanalizační PVC třívrstvá DN 315x6000mm SN12</t>
  </si>
  <si>
    <t>1238424962</t>
  </si>
  <si>
    <t>871393123</t>
  </si>
  <si>
    <t>Montáž kanalizačního potrubí z PVC těsněné gumovým kroužkem otevřený výkop sklon do 20 % DN 400</t>
  </si>
  <si>
    <t>1253834039</t>
  </si>
  <si>
    <t>28612020</t>
  </si>
  <si>
    <t>trubka kanalizační PVC třívrstvá DN 400x3000mm SN12</t>
  </si>
  <si>
    <t>-700189150</t>
  </si>
  <si>
    <t>28612021</t>
  </si>
  <si>
    <t>trubka kanalizační PVC  třívrstvá DN 400x6000mm SN12</t>
  </si>
  <si>
    <t>1276485142</t>
  </si>
  <si>
    <t>871423123</t>
  </si>
  <si>
    <t>Montáž kanalizačního potrubí z PVC těsněné gumovým kroužkem otevřený výkop sklon do 20 % DN 500</t>
  </si>
  <si>
    <t>579583009</t>
  </si>
  <si>
    <t>28612035</t>
  </si>
  <si>
    <t>trubka kanalizační PVC třívrstvá DN 500x6000mm SN12</t>
  </si>
  <si>
    <t>-1386474041</t>
  </si>
  <si>
    <t>8773603R1</t>
  </si>
  <si>
    <t>Montáž přesuvek z plastu, gumový kroužek,  DN 250</t>
  </si>
  <si>
    <t>-526491006</t>
  </si>
  <si>
    <t>98651075</t>
  </si>
  <si>
    <t>přesuvka kanalizační plastová PVC DN 250 (dvojité hrdlo)</t>
  </si>
  <si>
    <t>1296201667</t>
  </si>
  <si>
    <t>8773703R2</t>
  </si>
  <si>
    <t>Montáž přesuvek z plastu, gumový kroužek, DN 300</t>
  </si>
  <si>
    <t>-1509283011</t>
  </si>
  <si>
    <t>28651076</t>
  </si>
  <si>
    <t>přesuvka kanalizační plastová PVC DN 315 (dvojité hrdlo)</t>
  </si>
  <si>
    <t>1227101154</t>
  </si>
  <si>
    <t>8773903R3</t>
  </si>
  <si>
    <t>Montáž přesuvek z plastu, gumový kroužek, DN 400</t>
  </si>
  <si>
    <t>-1594423080</t>
  </si>
  <si>
    <t>28651077</t>
  </si>
  <si>
    <t>přesuvka kanalizační plastová PVC DN 400 (dvojité hrdlo)</t>
  </si>
  <si>
    <t>-1326759432</t>
  </si>
  <si>
    <t>892362121</t>
  </si>
  <si>
    <t xml:space="preserve">Zabezpečení konců a tlaková zkouška vzduchem potrubí DN 250 </t>
  </si>
  <si>
    <t>-498652921</t>
  </si>
  <si>
    <t>892372121</t>
  </si>
  <si>
    <t xml:space="preserve">Zabezpečení konců a tlaková zkouška vzduchem potrubí DN 300 </t>
  </si>
  <si>
    <t>-1318342109</t>
  </si>
  <si>
    <t>892392121</t>
  </si>
  <si>
    <t xml:space="preserve">Zabezpečení konců a tlaková zkouška vzduchem potrubí DN 400 </t>
  </si>
  <si>
    <t>296503184</t>
  </si>
  <si>
    <t>892422121</t>
  </si>
  <si>
    <t>Zabezpečení konců a tlaková zkouška vzduchem potrub DN 500</t>
  </si>
  <si>
    <t>1271552043</t>
  </si>
  <si>
    <t>892855115</t>
  </si>
  <si>
    <t>Kamerová prohlídka potrubí (do dl. 500 m)</t>
  </si>
  <si>
    <t>1197413895</t>
  </si>
  <si>
    <t>894400010</t>
  </si>
  <si>
    <t>M+D šachta betonová prefabrikovaná DN 1000 stavební výška do 2,10 m</t>
  </si>
  <si>
    <t>702092904</t>
  </si>
  <si>
    <t>Poznámka k položce:_x000D_
Skladba šachty:_x000D_
Betonová podkladní deska tl. 100 mm (průměr 1500 mm), prefabrikované dno DN 1000 mm s výstelkou PP alt. GFK (dle profilu potrubí s integrovanými vložkami pro potrubí PVC, prefabrikované skruže DN 1000 mm a přechodová skruž 1000/600 mm se stupadly a pryžovým těsněním (případně vyrovnávací kroužky pod poklop).</t>
  </si>
  <si>
    <t>894400011</t>
  </si>
  <si>
    <t>M+D šachta betonová prefabrikovaná DN 1000 stavební výška do 2,80 m</t>
  </si>
  <si>
    <t>-1978466438</t>
  </si>
  <si>
    <t>Poznámka k položce:_x000D_
Skladba šachty:_x000D_
Betonová podkladní deska tl. 100 mm (průměr 1500 mm), prefabrikované dno DN 1000 mm s výstelkou PP alt. GFK (dle profilu potrubí) s integrovanými vložkami pro potrubí PVC, prefabrikované skruže DN 1000 mm a přechodová skruž 1000/600 mm se stupadly a pryžovým těsněním (případně vyrovnávací kroužky pod poklop).</t>
  </si>
  <si>
    <t>894400012</t>
  </si>
  <si>
    <t>M+D šachta betonová brefabrikovaná DN 1000 stavební výška nad 3,0 m do 3,60 m</t>
  </si>
  <si>
    <t>-2028392969</t>
  </si>
  <si>
    <t>894400013R</t>
  </si>
  <si>
    <t>M+D šachta betonová brefabrikovaná s monolitickým dnem stavební výška do 2,80 m</t>
  </si>
  <si>
    <t>-1747956943</t>
  </si>
  <si>
    <t>Poznámka k položce:_x000D_
Skiladba šachty:_x000D_
Štěrkové lože tl. 100 mm (průměr 1500 mm), monolitické dno 1000x1000 mm tl. = 200 mm, vč. obetonování BT roury DN 600 mm + výřez horní 1/2 roury, prefabrikované skruže DN 1000 mm a přechodová skruž 1000/600 mm se stupadly a pryžovým těsněním (případně vyrovnávací kroužky).</t>
  </si>
  <si>
    <t>899102112</t>
  </si>
  <si>
    <t>Osazení poklopů včetně rámů do 150 kg</t>
  </si>
  <si>
    <t>1900736891</t>
  </si>
  <si>
    <t>28661932</t>
  </si>
  <si>
    <t xml:space="preserve">poklop šachtový litinový DN 600/40T (D 400), s rámem a pantem, pachotěsný </t>
  </si>
  <si>
    <t>-1446006484</t>
  </si>
  <si>
    <t>89940001R</t>
  </si>
  <si>
    <t>Utěsnění otvoru mezi potrubím a stěnou dna šachty např. hydraulickým cementem Maxplug</t>
  </si>
  <si>
    <t>-178269292</t>
  </si>
  <si>
    <t>89940002R</t>
  </si>
  <si>
    <t>Utěsnění otvoru mezi potrubím a stěnou skruže šachty např. hydraulickým cementem Maxplug</t>
  </si>
  <si>
    <t>-90554944</t>
  </si>
  <si>
    <t>89996001R</t>
  </si>
  <si>
    <t>Vyplnění potrubí do DN 250 mm betonovou směsí (potrubí ponechané v zemi)</t>
  </si>
  <si>
    <t>-554830035</t>
  </si>
  <si>
    <t>113106121</t>
  </si>
  <si>
    <t>Rozebrání dlažeb z betonových dlaždic na sucho</t>
  </si>
  <si>
    <t>869516743</t>
  </si>
  <si>
    <t>1,0  "chodník (ZŠ Omlenická)</t>
  </si>
  <si>
    <t>Odstranění podkladu pl. do 50 m2, kam. drcené tl. 20 cm</t>
  </si>
  <si>
    <t>516876780</t>
  </si>
  <si>
    <t>Odstranění podkladu pl. do 50 m2, živice tl. 5 cm</t>
  </si>
  <si>
    <t>-2082418177</t>
  </si>
  <si>
    <t>91912002R</t>
  </si>
  <si>
    <t>Výřez jádrovým vrtákem - kruhový otvor do bet. skruže šachty</t>
  </si>
  <si>
    <t>2049083243</t>
  </si>
  <si>
    <t>3  "pro přípojky z PVC DN 200 mm zaústěné nad dno šachty</t>
  </si>
  <si>
    <t>91912003R</t>
  </si>
  <si>
    <t>-357305272</t>
  </si>
  <si>
    <t>4  "pro přípojky z PVC DN 150 mm zaústěné nad dno šachty</t>
  </si>
  <si>
    <t>96103131R</t>
  </si>
  <si>
    <t>Bourání nebo rozebrání stávajícího zděného / skládaného kanálu</t>
  </si>
  <si>
    <t>-1506496881</t>
  </si>
  <si>
    <t>969021000</t>
  </si>
  <si>
    <t>Vybourání roury DN 200-250 mm ze dna stávající šachty a úprava otvoru pro potrubí PVC 250 mm</t>
  </si>
  <si>
    <t>-1953168602</t>
  </si>
  <si>
    <t>96904411R</t>
  </si>
  <si>
    <t>Bourání šachty z monolitického betonu vč. poklopu půdorysný rozměr 1,0 x 1,0 m, tl. stěn 0,3 m, hl. 3,0 m</t>
  </si>
  <si>
    <t>-1505726083</t>
  </si>
  <si>
    <t>997221561</t>
  </si>
  <si>
    <t>Vodorovná doprava suti do 1 km</t>
  </si>
  <si>
    <t>1023239574</t>
  </si>
  <si>
    <t>192,02  "suť na skládku</t>
  </si>
  <si>
    <t>0,28  "betonová dlažba na meziskládku k opětnému položení</t>
  </si>
  <si>
    <t>997221569</t>
  </si>
  <si>
    <t>-1877376562</t>
  </si>
  <si>
    <t>192,02*9  "příplatek k vodorovnému přemístění za každý další započatý km přes 1 km na vzdálenost 10 km</t>
  </si>
  <si>
    <t>-931883582</t>
  </si>
  <si>
    <t>997221861R</t>
  </si>
  <si>
    <t>Poplatek za uložení na skládce (skládkovné) - dlažba</t>
  </si>
  <si>
    <t>-1766104864</t>
  </si>
  <si>
    <t>997221873R</t>
  </si>
  <si>
    <t>Poplatek za uložení na skládce (skládkovné) stavební suti</t>
  </si>
  <si>
    <t>1933765393</t>
  </si>
  <si>
    <t>998276101</t>
  </si>
  <si>
    <t>-1446744092</t>
  </si>
  <si>
    <t>4304c - SO 03 - Přípojky vodovodní a kanalizační (1. etapa)</t>
  </si>
  <si>
    <t xml:space="preserve">    811 - Vodovodní přípojky</t>
  </si>
  <si>
    <t xml:space="preserve">    812 - Kanalizační přípojky</t>
  </si>
  <si>
    <t>119001411</t>
  </si>
  <si>
    <t>Dočasné zajištění potrubí betonového a plastového DN do 200 mm (plyn)</t>
  </si>
  <si>
    <t>1841083634</t>
  </si>
  <si>
    <t>0,8*27  "křížení</t>
  </si>
  <si>
    <t>-1503433335</t>
  </si>
  <si>
    <t>0,8*60  "křížení</t>
  </si>
  <si>
    <t>132251103</t>
  </si>
  <si>
    <t>Hloubení rýh nezapažených š do 800 mm v hornině třídy těžitelnosti I skupiny 3 objem do 100 m3 strojně</t>
  </si>
  <si>
    <t>1075977353</t>
  </si>
  <si>
    <t>92,86*0,8  "vodovodní přípojky - hornina 3 z 80%</t>
  </si>
  <si>
    <t>132251254</t>
  </si>
  <si>
    <t>Hloubení rýh nezapažených š do 2000 mm v hornině třídy těžitelnosti I skupiny 3 objem do 500 m3 strojně</t>
  </si>
  <si>
    <t>-2000943663</t>
  </si>
  <si>
    <t>183,62+125,79  "kanalizační přípojky splaškové/jednotné a dešťové</t>
  </si>
  <si>
    <t>79,70  "přípojky od UV</t>
  </si>
  <si>
    <t>389,11*0,8  "hornina 3 z 80 %</t>
  </si>
  <si>
    <t>132351101</t>
  </si>
  <si>
    <t>Hloubení rýh nezapažených š do 800 mm v hornině třídy těžitelnosti II skupiny 4 objem do 20 m3 strojně</t>
  </si>
  <si>
    <t>-1924873503</t>
  </si>
  <si>
    <t>92,862*0,2  "vodovodní přípojky - hornina 4 z 20%</t>
  </si>
  <si>
    <t>132351253</t>
  </si>
  <si>
    <t>Hloubení rýh nezapažených š do 2000 mm v hornině třídy těžitelnosti II skupiny 4 objem do 100 m3 strojně</t>
  </si>
  <si>
    <t>-153818458</t>
  </si>
  <si>
    <t>389,11*0,2  "kanalizační přípojky - hornina 4 z 20%</t>
  </si>
  <si>
    <t>1625759735</t>
  </si>
  <si>
    <t>1,0*0,8*2,73*(60+27)</t>
  </si>
  <si>
    <t>-977287636</t>
  </si>
  <si>
    <t>92,862+389,111  "výkopy na meziskládku</t>
  </si>
  <si>
    <t>272,228  "zpět do zásypů</t>
  </si>
  <si>
    <t>-432032691</t>
  </si>
  <si>
    <t>92,862+389,111-272,228  "zbývající výkopy nevyužité na zásyp</t>
  </si>
  <si>
    <t>237086244</t>
  </si>
  <si>
    <t>209,745  "zbývající výkopy</t>
  </si>
  <si>
    <t>272,228  "zemina z meziskládky do zásypů</t>
  </si>
  <si>
    <t>-903782979</t>
  </si>
  <si>
    <t>209,745*1,67  "zbývající výkopy</t>
  </si>
  <si>
    <t>1571972775</t>
  </si>
  <si>
    <t>-406224204</t>
  </si>
  <si>
    <t>57,22  "vodovodní přípojky</t>
  </si>
  <si>
    <t>108,59+47,18+19,89  "kanalizační přípojky splaškové/jednotné a dešťové</t>
  </si>
  <si>
    <t>32,41+6,94  "přípojky od UV</t>
  </si>
  <si>
    <t>-1558978795</t>
  </si>
  <si>
    <t>24,92  "vodovodní přípojky</t>
  </si>
  <si>
    <t>65,27+0,64  "kanalizační přípojky splaškové/jednotné a dešťové</t>
  </si>
  <si>
    <t>28,54  "přípojky od UV</t>
  </si>
  <si>
    <t>-937213487</t>
  </si>
  <si>
    <t>119,37*2 'Přepočtené koeficientem množství</t>
  </si>
  <si>
    <t>1328484977</t>
  </si>
  <si>
    <t>124,0*0,6+92,7*0,8+108,8*0,7+91,4*0,7</t>
  </si>
  <si>
    <t>-244915581</t>
  </si>
  <si>
    <t>Lože pod potrubí otevřený výkop z kameniva těženého 4-8 mm vč. materiálu a dopravy</t>
  </si>
  <si>
    <t>-1890255741</t>
  </si>
  <si>
    <t>74,40  "vodovodní přípojky</t>
  </si>
  <si>
    <t>150,32  "kanalizační přípojky splaškové/jednotné a dešťové</t>
  </si>
  <si>
    <t>63,98  "přípojky od UV</t>
  </si>
  <si>
    <t>288,7*0,1</t>
  </si>
  <si>
    <t>-623000045</t>
  </si>
  <si>
    <t>-2004154049</t>
  </si>
  <si>
    <t>-2045429312</t>
  </si>
  <si>
    <t>811</t>
  </si>
  <si>
    <t>Vodovodní přípojky</t>
  </si>
  <si>
    <t>871161141</t>
  </si>
  <si>
    <t>Montáž trubek polyetylenových ve výkopu d 32 mm</t>
  </si>
  <si>
    <t>-414377218</t>
  </si>
  <si>
    <t>28613656</t>
  </si>
  <si>
    <t>potrubí vodovodní tlakové PE100 SDR11 PN 16 32 x 3,0mm</t>
  </si>
  <si>
    <t>1874327495</t>
  </si>
  <si>
    <t>871181141</t>
  </si>
  <si>
    <t>Montáž trubek polyetylenových ve výkopu d 50 mm</t>
  </si>
  <si>
    <t>1873548919</t>
  </si>
  <si>
    <t>28613658</t>
  </si>
  <si>
    <t>potrubí vodovodní tlakové  PE100 SDR11 PN 16 50 x 4,6mm</t>
  </si>
  <si>
    <t>1197253549</t>
  </si>
  <si>
    <t>877161101</t>
  </si>
  <si>
    <t>Montáž spojek DN 25 mm</t>
  </si>
  <si>
    <t>-1187246051</t>
  </si>
  <si>
    <t>31951224</t>
  </si>
  <si>
    <t>spojka na potrubí přípojky různého materiálu DN 25mm</t>
  </si>
  <si>
    <t>1943428253</t>
  </si>
  <si>
    <t>877171101</t>
  </si>
  <si>
    <t>Montáž spojek DN 40 mm</t>
  </si>
  <si>
    <t>-2137888356</t>
  </si>
  <si>
    <t>31951228</t>
  </si>
  <si>
    <t>spojka na potrubí přípojky různého materiálu DN 40mm</t>
  </si>
  <si>
    <t>-1765879817</t>
  </si>
  <si>
    <t>892233122</t>
  </si>
  <si>
    <t>Proplach a dezinfekce vodovodního potrubí do DN 70 mm, přípojky DN 25 - 40 mm</t>
  </si>
  <si>
    <t>521444358</t>
  </si>
  <si>
    <t>r892241111</t>
  </si>
  <si>
    <t>Tlaková zkouška vodovodního potrubí do DN 80 mm, přípojky DN 25 - 40 mm</t>
  </si>
  <si>
    <t>1762359701</t>
  </si>
  <si>
    <t>812</t>
  </si>
  <si>
    <t>Kanalizační přípojky</t>
  </si>
  <si>
    <t>721249116</t>
  </si>
  <si>
    <t>Montáž lapače střešních splavenin DN 125 mm</t>
  </si>
  <si>
    <t>-253457359</t>
  </si>
  <si>
    <t>28341110</t>
  </si>
  <si>
    <t>lapač střešních splavenin (Gajgr) s dolním odtokem DN 125 mm</t>
  </si>
  <si>
    <t>-1907541757</t>
  </si>
  <si>
    <t>871313121</t>
  </si>
  <si>
    <t>Montáž kanalizačního potrubí z PVC těsněné gumovým kroužkem otevřený výkop DN 150 mm</t>
  </si>
  <si>
    <t>-603307345</t>
  </si>
  <si>
    <t>28611166</t>
  </si>
  <si>
    <t>trubka kanalizační plnostěnná PVC DN 160x6000mm SN8</t>
  </si>
  <si>
    <t>-699190506</t>
  </si>
  <si>
    <t>871353121</t>
  </si>
  <si>
    <t>Montáž kanalizačního potrubí z PVC těsněné gumovým kroužkem otevřený výkop DN 200 mm</t>
  </si>
  <si>
    <t>-1559585483</t>
  </si>
  <si>
    <t>28611169</t>
  </si>
  <si>
    <t>trubka kanalizační plnostěnná PVC DN 200x6000mm SN8</t>
  </si>
  <si>
    <t>1985375170</t>
  </si>
  <si>
    <t>877270330</t>
  </si>
  <si>
    <t>Montáž pružné spojky DN 150 mm</t>
  </si>
  <si>
    <t>441516800</t>
  </si>
  <si>
    <t>28617235</t>
  </si>
  <si>
    <t>spojka pružná kanalizační pro potrubí různého materiálu DN 150 mm (alt. přechodka)</t>
  </si>
  <si>
    <t>-811213899</t>
  </si>
  <si>
    <t>877310310</t>
  </si>
  <si>
    <t>Montáž tvarovek jednoosých plastových, gum. kroužek DN 150 mm</t>
  </si>
  <si>
    <t>-864933571</t>
  </si>
  <si>
    <t>49+10  "koleno</t>
  </si>
  <si>
    <t>10  "redukce</t>
  </si>
  <si>
    <t>28651012</t>
  </si>
  <si>
    <t>koleno kanalizační PVC 160x45° (alt. stupeň dle potřeby)</t>
  </si>
  <si>
    <t>1402186886</t>
  </si>
  <si>
    <t>28651011</t>
  </si>
  <si>
    <t xml:space="preserve">koleno kanalizace PVC 160x30° </t>
  </si>
  <si>
    <t>-1933942744</t>
  </si>
  <si>
    <t>28611506</t>
  </si>
  <si>
    <t>redukce kanalizační PVC 160/125</t>
  </si>
  <si>
    <t>1360478056</t>
  </si>
  <si>
    <t>877350310</t>
  </si>
  <si>
    <t>Montáž tvarovek jednoodých plastových, gum. kroužek DN 200 mm</t>
  </si>
  <si>
    <t>1519716718</t>
  </si>
  <si>
    <t>4  "koleno</t>
  </si>
  <si>
    <t>4  "redukce</t>
  </si>
  <si>
    <t>28651015</t>
  </si>
  <si>
    <t>koleno kanalizace PVC 200x45° (alt. stupeň dle potřeby)</t>
  </si>
  <si>
    <t>578990540</t>
  </si>
  <si>
    <t>28611508</t>
  </si>
  <si>
    <t>redukce kanalizační PVC 200/160</t>
  </si>
  <si>
    <t>918344741</t>
  </si>
  <si>
    <t>877350320</t>
  </si>
  <si>
    <t>Montáž tvarovek odbočných plastových, gum. kroužek, DN 200 mm</t>
  </si>
  <si>
    <t>-1400855384</t>
  </si>
  <si>
    <t>28612222</t>
  </si>
  <si>
    <t>odbočka kanalizační plastová PVC DN 200x160/45°</t>
  </si>
  <si>
    <t>-1791382848</t>
  </si>
  <si>
    <t>877310340</t>
  </si>
  <si>
    <t>Montáž přesuvek z plastu, gumový kroužek, DN 150 mm</t>
  </si>
  <si>
    <t>51125395</t>
  </si>
  <si>
    <t>28612243</t>
  </si>
  <si>
    <t>přesuvka kanalizační plastová PVC DN 160 (dvojité hrdlo)</t>
  </si>
  <si>
    <t>1075863054</t>
  </si>
  <si>
    <t>877350340</t>
  </si>
  <si>
    <t>Montáž přesuvek z plastu, gumový kroužek, DN 200 mm</t>
  </si>
  <si>
    <t>859233798</t>
  </si>
  <si>
    <t>28612244</t>
  </si>
  <si>
    <t>přesuvka kanalizační plastová PVC  DN 200 (dvojité hrdlo)</t>
  </si>
  <si>
    <t>-1248608776</t>
  </si>
  <si>
    <t>877350330</t>
  </si>
  <si>
    <t>Montáž pružné spojky DN 200 mm</t>
  </si>
  <si>
    <t>1976813927</t>
  </si>
  <si>
    <t>28617236</t>
  </si>
  <si>
    <t>spojka pružná kanalizační pro potrubí různého materiálu DN 200 mm (alt. přechodka)</t>
  </si>
  <si>
    <t>168500779</t>
  </si>
  <si>
    <t>89994001R</t>
  </si>
  <si>
    <t>735476411</t>
  </si>
  <si>
    <t>90000001R</t>
  </si>
  <si>
    <t>Úprava stávající trubky dešťového svodu (svedení do nového gajgru)</t>
  </si>
  <si>
    <t>1546120568</t>
  </si>
  <si>
    <t>871275811</t>
  </si>
  <si>
    <t>Vybourání vodovodního vedení do DN 50 mm</t>
  </si>
  <si>
    <t>-251825174</t>
  </si>
  <si>
    <t>850361811</t>
  </si>
  <si>
    <t>Vybourání kanalizačního potrubí do DN 200 mm</t>
  </si>
  <si>
    <t>-475213184</t>
  </si>
  <si>
    <t>96903101R</t>
  </si>
  <si>
    <t>Vybourání roury DN 150-200 mm ze dna stávající šachty a úprava otvoru pro potrubí PVC 200 mm</t>
  </si>
  <si>
    <t>-335240998</t>
  </si>
  <si>
    <t>96999002R</t>
  </si>
  <si>
    <t>Řezání trubky stávající vodovodní přípojky (OC) do DN 40 mm v místě propojení potrubí přípojek</t>
  </si>
  <si>
    <t>2140116163</t>
  </si>
  <si>
    <t>96999003R</t>
  </si>
  <si>
    <t>Řezání trubky stávající kanalizační přípojky (KA,BE) do DN 200 mm v místě propojení potrubí přípojek</t>
  </si>
  <si>
    <t>1427390529</t>
  </si>
  <si>
    <t>979093111</t>
  </si>
  <si>
    <t>Uložení suti na skládku bez zhutnění</t>
  </si>
  <si>
    <t>2257996</t>
  </si>
  <si>
    <t>165619593</t>
  </si>
  <si>
    <t>1916603127</t>
  </si>
  <si>
    <t>1780748540</t>
  </si>
  <si>
    <t>-1865515959</t>
  </si>
  <si>
    <t>-72237229</t>
  </si>
  <si>
    <t>4304d - SO 00  Společné práce (1. etapa)</t>
  </si>
  <si>
    <t>VRN - Vedlejší rozpočtové náklady</t>
  </si>
  <si>
    <t>VRN</t>
  </si>
  <si>
    <t>Vedlejší rozpočtové náklady</t>
  </si>
  <si>
    <t>0001</t>
  </si>
  <si>
    <t>Geodetické vytyčení stavby</t>
  </si>
  <si>
    <t>bod</t>
  </si>
  <si>
    <t>-33477358</t>
  </si>
  <si>
    <t>0002</t>
  </si>
  <si>
    <t>Vytyčení stávajících podzemních sítí a zařízení</t>
  </si>
  <si>
    <t>-685383326</t>
  </si>
  <si>
    <t>0003</t>
  </si>
  <si>
    <t>Fotodokumentace objektů na stavbě před zahájením výkopových prací a po dokončení stavby</t>
  </si>
  <si>
    <t>-1536500775</t>
  </si>
  <si>
    <t>0004</t>
  </si>
  <si>
    <t>Geodetické zaměření skutečného provedení stavby</t>
  </si>
  <si>
    <t>100m</t>
  </si>
  <si>
    <t>-1471545825</t>
  </si>
  <si>
    <t>0005</t>
  </si>
  <si>
    <t>Koordinátor a plán BOZP</t>
  </si>
  <si>
    <t>197565949</t>
  </si>
  <si>
    <t>0006</t>
  </si>
  <si>
    <t>Hutnící zkoušky</t>
  </si>
  <si>
    <t>1156479363</t>
  </si>
  <si>
    <t>0007</t>
  </si>
  <si>
    <t>Objekty zařízení staveniště, vč. napojení na inž. sítě</t>
  </si>
  <si>
    <t>1361909334</t>
  </si>
  <si>
    <t>0008</t>
  </si>
  <si>
    <t>Mobilní zábrany u výkopů v areálu ZŠ Omlenická (pronájem, osazení, demontáž)</t>
  </si>
  <si>
    <t>-7841768</t>
  </si>
  <si>
    <t>0009</t>
  </si>
  <si>
    <t>Dokumentace skutečného provedení stavby (DSPS)</t>
  </si>
  <si>
    <t>-367856618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</si>
</sst>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60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6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R5" s="19"/>
      <c r="BE5" s="20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R6" s="19"/>
      <c r="BE6" s="20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208"/>
      <c r="BS8" s="16" t="s">
        <v>6</v>
      </c>
    </row>
    <row r="9" spans="1:74" ht="14.45" customHeight="1">
      <c r="B9" s="19"/>
      <c r="AR9" s="19"/>
      <c r="BE9" s="208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0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8"/>
      <c r="BS11" s="16" t="s">
        <v>6</v>
      </c>
    </row>
    <row r="12" spans="1:74" ht="6.95" customHeight="1">
      <c r="B12" s="19"/>
      <c r="AR12" s="19"/>
      <c r="BE12" s="208"/>
      <c r="BS12" s="16" t="s">
        <v>6</v>
      </c>
    </row>
    <row r="13" spans="1:74" ht="12" customHeight="1">
      <c r="B13" s="19"/>
      <c r="D13" s="26" t="s">
        <v>28</v>
      </c>
      <c r="AK13" s="26" t="s">
        <v>24</v>
      </c>
      <c r="AN13" s="28"/>
      <c r="AR13" s="19"/>
      <c r="BE13" s="208"/>
      <c r="BS13" s="16" t="s">
        <v>6</v>
      </c>
    </row>
    <row r="14" spans="1:74" ht="12.75">
      <c r="B14" s="19"/>
      <c r="E14" s="213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27</v>
      </c>
      <c r="AN14" s="28"/>
      <c r="AR14" s="19"/>
      <c r="BE14" s="208"/>
      <c r="BS14" s="16" t="s">
        <v>6</v>
      </c>
    </row>
    <row r="15" spans="1:74" ht="6.95" customHeight="1">
      <c r="B15" s="19"/>
      <c r="AR15" s="19"/>
      <c r="BE15" s="208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08"/>
      <c r="BS16" s="16" t="s">
        <v>3</v>
      </c>
    </row>
    <row r="17" spans="2:71" ht="18.399999999999999" customHeight="1">
      <c r="B17" s="19"/>
      <c r="E17" s="24" t="s">
        <v>21</v>
      </c>
      <c r="AK17" s="26" t="s">
        <v>27</v>
      </c>
      <c r="AN17" s="24" t="s">
        <v>1</v>
      </c>
      <c r="AR17" s="19"/>
      <c r="BE17" s="208"/>
      <c r="BS17" s="16" t="s">
        <v>30</v>
      </c>
    </row>
    <row r="18" spans="2:71" ht="6.95" customHeight="1">
      <c r="B18" s="19"/>
      <c r="AR18" s="19"/>
      <c r="BE18" s="208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08"/>
      <c r="BS19" s="16" t="s">
        <v>6</v>
      </c>
    </row>
    <row r="20" spans="2:71" ht="18.399999999999999" customHeight="1">
      <c r="B20" s="19"/>
      <c r="E20" s="24" t="s">
        <v>21</v>
      </c>
      <c r="AK20" s="26" t="s">
        <v>27</v>
      </c>
      <c r="AN20" s="24" t="s">
        <v>1</v>
      </c>
      <c r="AR20" s="19"/>
      <c r="BE20" s="208"/>
      <c r="BS20" s="16" t="s">
        <v>30</v>
      </c>
    </row>
    <row r="21" spans="2:71" ht="6.95" customHeight="1">
      <c r="B21" s="19"/>
      <c r="AR21" s="19"/>
      <c r="BE21" s="208"/>
    </row>
    <row r="22" spans="2:71" ht="12" customHeight="1">
      <c r="B22" s="19"/>
      <c r="D22" s="26" t="s">
        <v>32</v>
      </c>
      <c r="AR22" s="19"/>
      <c r="BE22" s="208"/>
    </row>
    <row r="23" spans="2:71" ht="16.5" customHeight="1">
      <c r="B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9"/>
      <c r="BE23" s="208"/>
    </row>
    <row r="24" spans="2:71" ht="6.95" customHeight="1">
      <c r="B24" s="19"/>
      <c r="AR24" s="19"/>
      <c r="BE24" s="20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6">
        <f>ROUND(AG94,2)</f>
        <v>0</v>
      </c>
      <c r="AL26" s="217"/>
      <c r="AM26" s="217"/>
      <c r="AN26" s="217"/>
      <c r="AO26" s="217"/>
      <c r="AR26" s="31"/>
      <c r="BE26" s="208"/>
    </row>
    <row r="27" spans="2:71" s="1" customFormat="1" ht="6.95" customHeight="1">
      <c r="B27" s="31"/>
      <c r="AR27" s="31"/>
      <c r="BE27" s="208"/>
    </row>
    <row r="28" spans="2:71" s="1" customFormat="1" ht="12.75">
      <c r="B28" s="31"/>
      <c r="L28" s="218" t="s">
        <v>34</v>
      </c>
      <c r="M28" s="218"/>
      <c r="N28" s="218"/>
      <c r="O28" s="218"/>
      <c r="P28" s="218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36</v>
      </c>
      <c r="AL28" s="218"/>
      <c r="AM28" s="218"/>
      <c r="AN28" s="218"/>
      <c r="AO28" s="218"/>
      <c r="AR28" s="31"/>
      <c r="BE28" s="208"/>
    </row>
    <row r="29" spans="2:71" s="2" customFormat="1" ht="14.45" customHeight="1">
      <c r="B29" s="35"/>
      <c r="D29" s="26" t="s">
        <v>37</v>
      </c>
      <c r="F29" s="26" t="s">
        <v>38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5"/>
      <c r="BE29" s="209"/>
    </row>
    <row r="30" spans="2:71" s="2" customFormat="1" ht="14.45" customHeight="1">
      <c r="B30" s="35"/>
      <c r="F30" s="26" t="s">
        <v>39</v>
      </c>
      <c r="L30" s="221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5"/>
      <c r="BE30" s="209"/>
    </row>
    <row r="31" spans="2:71" s="2" customFormat="1" ht="14.45" hidden="1" customHeight="1">
      <c r="B31" s="35"/>
      <c r="F31" s="26" t="s">
        <v>40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5"/>
      <c r="BE31" s="209"/>
    </row>
    <row r="32" spans="2:71" s="2" customFormat="1" ht="14.45" hidden="1" customHeight="1">
      <c r="B32" s="35"/>
      <c r="F32" s="26" t="s">
        <v>41</v>
      </c>
      <c r="L32" s="221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5"/>
      <c r="BE32" s="209"/>
    </row>
    <row r="33" spans="2:57" s="2" customFormat="1" ht="14.45" hidden="1" customHeight="1">
      <c r="B33" s="35"/>
      <c r="F33" s="26" t="s">
        <v>42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5"/>
      <c r="BE33" s="209"/>
    </row>
    <row r="34" spans="2:57" s="1" customFormat="1" ht="6.95" customHeight="1">
      <c r="B34" s="31"/>
      <c r="AR34" s="31"/>
      <c r="BE34" s="208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5" t="s">
        <v>45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2">
        <f>SUM(AK26:AK33)</f>
        <v>0</v>
      </c>
      <c r="AL35" s="223"/>
      <c r="AM35" s="223"/>
      <c r="AN35" s="223"/>
      <c r="AO35" s="22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ST4304</v>
      </c>
      <c r="AR84" s="47"/>
    </row>
    <row r="85" spans="1:91" s="4" customFormat="1" ht="36.950000000000003" customHeight="1">
      <c r="B85" s="48"/>
      <c r="C85" s="49" t="s">
        <v>16</v>
      </c>
      <c r="L85" s="188" t="str">
        <f>K6</f>
        <v>Kaplice, ul. Generála Fanty - obnova vodovodu a kanalizace (1. etapa)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0" t="str">
        <f>IF(AN8= "","",AN8)</f>
        <v/>
      </c>
      <c r="AN87" s="190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23</v>
      </c>
      <c r="L89" s="3" t="str">
        <f>IF(E11= "","",E11)</f>
        <v>Město kaplice, náměstí 70, 382 41 Kaplice</v>
      </c>
      <c r="AI89" s="26" t="s">
        <v>29</v>
      </c>
      <c r="AM89" s="191" t="str">
        <f>IF(E17="","",E17)</f>
        <v xml:space="preserve"> </v>
      </c>
      <c r="AN89" s="192"/>
      <c r="AO89" s="192"/>
      <c r="AP89" s="192"/>
      <c r="AR89" s="31"/>
      <c r="AS89" s="193" t="s">
        <v>53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/>
      <c r="AI90" s="26" t="s">
        <v>31</v>
      </c>
      <c r="AM90" s="191" t="str">
        <f>IF(E20="","",E20)</f>
        <v xml:space="preserve"> </v>
      </c>
      <c r="AN90" s="192"/>
      <c r="AO90" s="192"/>
      <c r="AP90" s="192"/>
      <c r="AR90" s="31"/>
      <c r="AS90" s="195"/>
      <c r="AT90" s="196"/>
      <c r="BD90" s="55"/>
    </row>
    <row r="91" spans="1:91" s="1" customFormat="1" ht="10.9" customHeight="1">
      <c r="B91" s="31"/>
      <c r="AR91" s="31"/>
      <c r="AS91" s="195"/>
      <c r="AT91" s="196"/>
      <c r="BD91" s="55"/>
    </row>
    <row r="92" spans="1:91" s="1" customFormat="1" ht="29.25" customHeight="1">
      <c r="B92" s="31"/>
      <c r="C92" s="197" t="s">
        <v>54</v>
      </c>
      <c r="D92" s="198"/>
      <c r="E92" s="198"/>
      <c r="F92" s="198"/>
      <c r="G92" s="198"/>
      <c r="H92" s="56"/>
      <c r="I92" s="200" t="s">
        <v>55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56</v>
      </c>
      <c r="AH92" s="198"/>
      <c r="AI92" s="198"/>
      <c r="AJ92" s="198"/>
      <c r="AK92" s="198"/>
      <c r="AL92" s="198"/>
      <c r="AM92" s="198"/>
      <c r="AN92" s="200" t="s">
        <v>57</v>
      </c>
      <c r="AO92" s="198"/>
      <c r="AP92" s="201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ROUND(SUM(AG95:AG98),2)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ROUND(SUM(AS95:AS98),2)</f>
        <v>0</v>
      </c>
      <c r="AT94" s="68">
        <f>ROUND(SUM(AV94:AW94),2)</f>
        <v>0</v>
      </c>
      <c r="AU94" s="69">
        <f>ROUND(SUM(AU95:AU98),5)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ROUND(SUM(AZ95:AZ98),2)</f>
        <v>0</v>
      </c>
      <c r="BA94" s="68">
        <f>ROUND(SUM(BA95:BA98),2)</f>
        <v>0</v>
      </c>
      <c r="BB94" s="68">
        <f>ROUND(SUM(BB95:BB98),2)</f>
        <v>0</v>
      </c>
      <c r="BC94" s="68">
        <f>ROUND(SUM(BC95:BC98),2)</f>
        <v>0</v>
      </c>
      <c r="BD94" s="70">
        <f>ROUND(SUM(BD95:BD98),2)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2" t="s">
        <v>78</v>
      </c>
      <c r="E95" s="202"/>
      <c r="F95" s="202"/>
      <c r="G95" s="202"/>
      <c r="H95" s="202"/>
      <c r="I95" s="76"/>
      <c r="J95" s="202" t="s">
        <v>79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'4304a - SO 01 VODOVOD (1....'!J30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77" t="s">
        <v>80</v>
      </c>
      <c r="AR95" s="74"/>
      <c r="AS95" s="78">
        <v>0</v>
      </c>
      <c r="AT95" s="79">
        <f>ROUND(SUM(AV95:AW95),2)</f>
        <v>0</v>
      </c>
      <c r="AU95" s="80">
        <f>'4304a - SO 01 VODOVOD (1....'!P127</f>
        <v>0</v>
      </c>
      <c r="AV95" s="79">
        <f>'4304a - SO 01 VODOVOD (1....'!J33</f>
        <v>0</v>
      </c>
      <c r="AW95" s="79">
        <f>'4304a - SO 01 VODOVOD (1....'!J34</f>
        <v>0</v>
      </c>
      <c r="AX95" s="79">
        <f>'4304a - SO 01 VODOVOD (1....'!J35</f>
        <v>0</v>
      </c>
      <c r="AY95" s="79">
        <f>'4304a - SO 01 VODOVOD (1....'!J36</f>
        <v>0</v>
      </c>
      <c r="AZ95" s="79">
        <f>'4304a - SO 01 VODOVOD (1....'!F33</f>
        <v>0</v>
      </c>
      <c r="BA95" s="79">
        <f>'4304a - SO 01 VODOVOD (1....'!F34</f>
        <v>0</v>
      </c>
      <c r="BB95" s="79">
        <f>'4304a - SO 01 VODOVOD (1....'!F35</f>
        <v>0</v>
      </c>
      <c r="BC95" s="79">
        <f>'4304a - SO 01 VODOVOD (1....'!F36</f>
        <v>0</v>
      </c>
      <c r="BD95" s="81">
        <f>'4304a - SO 01 VODOVOD (1....'!F37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02" t="s">
        <v>84</v>
      </c>
      <c r="E96" s="202"/>
      <c r="F96" s="202"/>
      <c r="G96" s="202"/>
      <c r="H96" s="202"/>
      <c r="I96" s="76"/>
      <c r="J96" s="202" t="s">
        <v>85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'4304b - SO 02  KANALIZACE...'!J30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77" t="s">
        <v>80</v>
      </c>
      <c r="AR96" s="74"/>
      <c r="AS96" s="78">
        <v>0</v>
      </c>
      <c r="AT96" s="79">
        <f>ROUND(SUM(AV96:AW96),2)</f>
        <v>0</v>
      </c>
      <c r="AU96" s="80">
        <f>'4304b - SO 02  KANALIZACE...'!P125</f>
        <v>0</v>
      </c>
      <c r="AV96" s="79">
        <f>'4304b - SO 02  KANALIZACE...'!J33</f>
        <v>0</v>
      </c>
      <c r="AW96" s="79">
        <f>'4304b - SO 02  KANALIZACE...'!J34</f>
        <v>0</v>
      </c>
      <c r="AX96" s="79">
        <f>'4304b - SO 02  KANALIZACE...'!J35</f>
        <v>0</v>
      </c>
      <c r="AY96" s="79">
        <f>'4304b - SO 02  KANALIZACE...'!J36</f>
        <v>0</v>
      </c>
      <c r="AZ96" s="79">
        <f>'4304b - SO 02  KANALIZACE...'!F33</f>
        <v>0</v>
      </c>
      <c r="BA96" s="79">
        <f>'4304b - SO 02  KANALIZACE...'!F34</f>
        <v>0</v>
      </c>
      <c r="BB96" s="79">
        <f>'4304b - SO 02  KANALIZACE...'!F35</f>
        <v>0</v>
      </c>
      <c r="BC96" s="79">
        <f>'4304b - SO 02  KANALIZACE...'!F36</f>
        <v>0</v>
      </c>
      <c r="BD96" s="81">
        <f>'4304b - SO 02  KANALIZACE...'!F37</f>
        <v>0</v>
      </c>
      <c r="BT96" s="82" t="s">
        <v>81</v>
      </c>
      <c r="BV96" s="82" t="s">
        <v>75</v>
      </c>
      <c r="BW96" s="82" t="s">
        <v>86</v>
      </c>
      <c r="BX96" s="82" t="s">
        <v>4</v>
      </c>
      <c r="CL96" s="82" t="s">
        <v>1</v>
      </c>
      <c r="CM96" s="82" t="s">
        <v>83</v>
      </c>
    </row>
    <row r="97" spans="1:91" s="6" customFormat="1" ht="24.75" customHeight="1">
      <c r="A97" s="73" t="s">
        <v>77</v>
      </c>
      <c r="B97" s="74"/>
      <c r="C97" s="75"/>
      <c r="D97" s="202" t="s">
        <v>87</v>
      </c>
      <c r="E97" s="202"/>
      <c r="F97" s="202"/>
      <c r="G97" s="202"/>
      <c r="H97" s="202"/>
      <c r="I97" s="76"/>
      <c r="J97" s="202" t="s">
        <v>88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'4304c - SO 03 - Přípojky ...'!J30</f>
        <v>0</v>
      </c>
      <c r="AH97" s="204"/>
      <c r="AI97" s="204"/>
      <c r="AJ97" s="204"/>
      <c r="AK97" s="204"/>
      <c r="AL97" s="204"/>
      <c r="AM97" s="204"/>
      <c r="AN97" s="203">
        <f>SUM(AG97,AT97)</f>
        <v>0</v>
      </c>
      <c r="AO97" s="204"/>
      <c r="AP97" s="204"/>
      <c r="AQ97" s="77" t="s">
        <v>80</v>
      </c>
      <c r="AR97" s="74"/>
      <c r="AS97" s="78">
        <v>0</v>
      </c>
      <c r="AT97" s="79">
        <f>ROUND(SUM(AV97:AW97),2)</f>
        <v>0</v>
      </c>
      <c r="AU97" s="80">
        <f>'4304c - SO 03 - Přípojky ...'!P125</f>
        <v>0</v>
      </c>
      <c r="AV97" s="79">
        <f>'4304c - SO 03 - Přípojky ...'!J33</f>
        <v>0</v>
      </c>
      <c r="AW97" s="79">
        <f>'4304c - SO 03 - Přípojky ...'!J34</f>
        <v>0</v>
      </c>
      <c r="AX97" s="79">
        <f>'4304c - SO 03 - Přípojky ...'!J35</f>
        <v>0</v>
      </c>
      <c r="AY97" s="79">
        <f>'4304c - SO 03 - Přípojky ...'!J36</f>
        <v>0</v>
      </c>
      <c r="AZ97" s="79">
        <f>'4304c - SO 03 - Přípojky ...'!F33</f>
        <v>0</v>
      </c>
      <c r="BA97" s="79">
        <f>'4304c - SO 03 - Přípojky ...'!F34</f>
        <v>0</v>
      </c>
      <c r="BB97" s="79">
        <f>'4304c - SO 03 - Přípojky ...'!F35</f>
        <v>0</v>
      </c>
      <c r="BC97" s="79">
        <f>'4304c - SO 03 - Přípojky ...'!F36</f>
        <v>0</v>
      </c>
      <c r="BD97" s="81">
        <f>'4304c - SO 03 - Přípojky ...'!F37</f>
        <v>0</v>
      </c>
      <c r="BT97" s="82" t="s">
        <v>81</v>
      </c>
      <c r="BV97" s="82" t="s">
        <v>75</v>
      </c>
      <c r="BW97" s="82" t="s">
        <v>89</v>
      </c>
      <c r="BX97" s="82" t="s">
        <v>4</v>
      </c>
      <c r="CL97" s="82" t="s">
        <v>1</v>
      </c>
      <c r="CM97" s="82" t="s">
        <v>83</v>
      </c>
    </row>
    <row r="98" spans="1:91" s="6" customFormat="1" ht="16.5" customHeight="1">
      <c r="A98" s="73" t="s">
        <v>77</v>
      </c>
      <c r="B98" s="74"/>
      <c r="C98" s="75"/>
      <c r="D98" s="202" t="s">
        <v>90</v>
      </c>
      <c r="E98" s="202"/>
      <c r="F98" s="202"/>
      <c r="G98" s="202"/>
      <c r="H98" s="202"/>
      <c r="I98" s="76"/>
      <c r="J98" s="202" t="s">
        <v>91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3">
        <f>'4304d - SO 00  Společné p...'!J30</f>
        <v>0</v>
      </c>
      <c r="AH98" s="204"/>
      <c r="AI98" s="204"/>
      <c r="AJ98" s="204"/>
      <c r="AK98" s="204"/>
      <c r="AL98" s="204"/>
      <c r="AM98" s="204"/>
      <c r="AN98" s="203">
        <f>SUM(AG98,AT98)</f>
        <v>0</v>
      </c>
      <c r="AO98" s="204"/>
      <c r="AP98" s="204"/>
      <c r="AQ98" s="77" t="s">
        <v>80</v>
      </c>
      <c r="AR98" s="74"/>
      <c r="AS98" s="83">
        <v>0</v>
      </c>
      <c r="AT98" s="84">
        <f>ROUND(SUM(AV98:AW98),2)</f>
        <v>0</v>
      </c>
      <c r="AU98" s="85">
        <f>'4304d - SO 00  Společné p...'!P117</f>
        <v>0</v>
      </c>
      <c r="AV98" s="84">
        <f>'4304d - SO 00  Společné p...'!J33</f>
        <v>0</v>
      </c>
      <c r="AW98" s="84">
        <f>'4304d - SO 00  Společné p...'!J34</f>
        <v>0</v>
      </c>
      <c r="AX98" s="84">
        <f>'4304d - SO 00  Společné p...'!J35</f>
        <v>0</v>
      </c>
      <c r="AY98" s="84">
        <f>'4304d - SO 00  Společné p...'!J36</f>
        <v>0</v>
      </c>
      <c r="AZ98" s="84">
        <f>'4304d - SO 00  Společné p...'!F33</f>
        <v>0</v>
      </c>
      <c r="BA98" s="84">
        <f>'4304d - SO 00  Společné p...'!F34</f>
        <v>0</v>
      </c>
      <c r="BB98" s="84">
        <f>'4304d - SO 00  Společné p...'!F35</f>
        <v>0</v>
      </c>
      <c r="BC98" s="84">
        <f>'4304d - SO 00  Společné p...'!F36</f>
        <v>0</v>
      </c>
      <c r="BD98" s="86">
        <f>'4304d - SO 00  Společné p...'!F37</f>
        <v>0</v>
      </c>
      <c r="BT98" s="82" t="s">
        <v>81</v>
      </c>
      <c r="BV98" s="82" t="s">
        <v>75</v>
      </c>
      <c r="BW98" s="82" t="s">
        <v>92</v>
      </c>
      <c r="BX98" s="82" t="s">
        <v>4</v>
      </c>
      <c r="CL98" s="82" t="s">
        <v>1</v>
      </c>
      <c r="CM98" s="82" t="s">
        <v>83</v>
      </c>
    </row>
    <row r="99" spans="1:91" s="1" customFormat="1" ht="30" customHeight="1">
      <c r="B99" s="31"/>
      <c r="AR99" s="31"/>
    </row>
    <row r="100" spans="1:91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31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4304a - SO 01 VODOVOD (1....'!C2" display="/" xr:uid="{00000000-0004-0000-0000-000000000000}"/>
    <hyperlink ref="A96" location="'4304b - SO 02  KANALIZACE...'!C2" display="/" xr:uid="{00000000-0004-0000-0000-000001000000}"/>
    <hyperlink ref="A97" location="'4304c - SO 03 - Přípojky ...'!C2" display="/" xr:uid="{00000000-0004-0000-0000-000002000000}"/>
    <hyperlink ref="A98" location="'4304d - SO 00  Společné p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8"/>
  <sheetViews>
    <sheetView showGridLines="0" topLeftCell="A128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Kaplice, ul. Generála Fanty - obnova vodovodu a kanalizace (1. etapa)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95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/>
      <c r="L17" s="31"/>
    </row>
    <row r="18" spans="2:12" s="1" customFormat="1" ht="18" customHeight="1">
      <c r="B18" s="31"/>
      <c r="E18" s="230"/>
      <c r="F18" s="210"/>
      <c r="G18" s="210"/>
      <c r="H18" s="210"/>
      <c r="I18" s="26" t="s">
        <v>27</v>
      </c>
      <c r="J18" s="27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ROUND((SUM(BE127:BE317)),  2)</f>
        <v>0</v>
      </c>
      <c r="I33" s="91">
        <v>0.21</v>
      </c>
      <c r="J33" s="90">
        <f>ROUND(((SUM(BE127:BE317))*I33),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ROUND((SUM(BF127:BF317)),  2)</f>
        <v>0</v>
      </c>
      <c r="I34" s="91">
        <v>0.15</v>
      </c>
      <c r="J34" s="90">
        <f>ROUND(((SUM(BF127:BF317))*I34),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ROUND((SUM(BG127:BG317)),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ROUND((SUM(BH127:BH317)),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ROUND((SUM(BI127:BI317)),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Kaplice, ul. Generála Fanty - obnova vodovodu a kanalizace (1. etapa)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4304a - SO 01 VODOVOD (1. etapa)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Město kaplice, náměstí 70, 382 41 Kaplice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/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J127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J171</f>
        <v>0</v>
      </c>
      <c r="L99" s="107"/>
    </row>
    <row r="100" spans="2:12" s="9" customFormat="1" ht="14.85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J172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J187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J210</f>
        <v>0</v>
      </c>
      <c r="L102" s="107"/>
    </row>
    <row r="103" spans="2:12" s="9" customFormat="1" ht="19.899999999999999" customHeight="1">
      <c r="B103" s="107"/>
      <c r="D103" s="108" t="s">
        <v>107</v>
      </c>
      <c r="E103" s="109"/>
      <c r="F103" s="109"/>
      <c r="G103" s="109"/>
      <c r="H103" s="109"/>
      <c r="I103" s="109"/>
      <c r="J103" s="110">
        <f>J279</f>
        <v>0</v>
      </c>
      <c r="L103" s="107"/>
    </row>
    <row r="104" spans="2:12" s="9" customFormat="1" ht="14.85" customHeight="1">
      <c r="B104" s="107"/>
      <c r="D104" s="108" t="s">
        <v>108</v>
      </c>
      <c r="E104" s="109"/>
      <c r="F104" s="109"/>
      <c r="G104" s="109"/>
      <c r="H104" s="109"/>
      <c r="I104" s="109"/>
      <c r="J104" s="110">
        <f>J280</f>
        <v>0</v>
      </c>
      <c r="L104" s="107"/>
    </row>
    <row r="105" spans="2:12" s="9" customFormat="1" ht="14.85" customHeight="1">
      <c r="B105" s="107"/>
      <c r="D105" s="108" t="s">
        <v>109</v>
      </c>
      <c r="E105" s="109"/>
      <c r="F105" s="109"/>
      <c r="G105" s="109"/>
      <c r="H105" s="109"/>
      <c r="I105" s="109"/>
      <c r="J105" s="110">
        <f>J299</f>
        <v>0</v>
      </c>
      <c r="L105" s="107"/>
    </row>
    <row r="106" spans="2:12" s="9" customFormat="1" ht="19.899999999999999" customHeight="1">
      <c r="B106" s="107"/>
      <c r="D106" s="108" t="s">
        <v>110</v>
      </c>
      <c r="E106" s="109"/>
      <c r="F106" s="109"/>
      <c r="G106" s="109"/>
      <c r="H106" s="109"/>
      <c r="I106" s="109"/>
      <c r="J106" s="110">
        <f>J300</f>
        <v>0</v>
      </c>
      <c r="L106" s="107"/>
    </row>
    <row r="107" spans="2:12" s="9" customFormat="1" ht="19.899999999999999" customHeight="1">
      <c r="B107" s="107"/>
      <c r="D107" s="108" t="s">
        <v>111</v>
      </c>
      <c r="E107" s="109"/>
      <c r="F107" s="109"/>
      <c r="G107" s="109"/>
      <c r="H107" s="109"/>
      <c r="I107" s="109"/>
      <c r="J107" s="110">
        <f>J316</f>
        <v>0</v>
      </c>
      <c r="L107" s="107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112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26.25" customHeight="1">
      <c r="B117" s="31"/>
      <c r="E117" s="227" t="str">
        <f>E7</f>
        <v>Kaplice, ul. Generála Fanty - obnova vodovodu a kanalizace (1. etapa)</v>
      </c>
      <c r="F117" s="228"/>
      <c r="G117" s="228"/>
      <c r="H117" s="228"/>
      <c r="L117" s="31"/>
    </row>
    <row r="118" spans="2:63" s="1" customFormat="1" ht="12" customHeight="1">
      <c r="B118" s="31"/>
      <c r="C118" s="26" t="s">
        <v>94</v>
      </c>
      <c r="L118" s="31"/>
    </row>
    <row r="119" spans="2:63" s="1" customFormat="1" ht="16.5" customHeight="1">
      <c r="B119" s="31"/>
      <c r="E119" s="188" t="str">
        <f>E9</f>
        <v>4304a - SO 01 VODOVOD (1. etapa)</v>
      </c>
      <c r="F119" s="229"/>
      <c r="G119" s="229"/>
      <c r="H119" s="229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 xml:space="preserve"> </v>
      </c>
      <c r="I121" s="26" t="s">
        <v>22</v>
      </c>
      <c r="J121" s="51" t="str">
        <f>IF(J12="","",J12)</f>
        <v/>
      </c>
      <c r="L121" s="31"/>
    </row>
    <row r="122" spans="2:63" s="1" customFormat="1" ht="6.95" customHeight="1">
      <c r="B122" s="31"/>
      <c r="L122" s="31"/>
    </row>
    <row r="123" spans="2:63" s="1" customFormat="1" ht="15.2" customHeight="1">
      <c r="B123" s="31"/>
      <c r="C123" s="26" t="s">
        <v>23</v>
      </c>
      <c r="F123" s="24" t="str">
        <f>E15</f>
        <v>Město kaplice, náměstí 70, 382 41 Kaplice</v>
      </c>
      <c r="I123" s="26" t="s">
        <v>29</v>
      </c>
      <c r="J123" s="29" t="str">
        <f>E21</f>
        <v xml:space="preserve"> </v>
      </c>
      <c r="L123" s="31"/>
    </row>
    <row r="124" spans="2:63" s="1" customFormat="1" ht="15.2" customHeight="1">
      <c r="B124" s="31"/>
      <c r="C124" s="26" t="s">
        <v>28</v>
      </c>
      <c r="F124" s="24" t="str">
        <f>IF(E18="","",E18)</f>
        <v/>
      </c>
      <c r="I124" s="26" t="s">
        <v>31</v>
      </c>
      <c r="J124" s="29" t="str">
        <f>E24</f>
        <v xml:space="preserve"> 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113</v>
      </c>
      <c r="D126" s="113" t="s">
        <v>58</v>
      </c>
      <c r="E126" s="113" t="s">
        <v>54</v>
      </c>
      <c r="F126" s="113" t="s">
        <v>55</v>
      </c>
      <c r="G126" s="113" t="s">
        <v>114</v>
      </c>
      <c r="H126" s="113" t="s">
        <v>115</v>
      </c>
      <c r="I126" s="113" t="s">
        <v>116</v>
      </c>
      <c r="J126" s="114" t="s">
        <v>98</v>
      </c>
      <c r="K126" s="115" t="s">
        <v>117</v>
      </c>
      <c r="L126" s="111"/>
      <c r="M126" s="58" t="s">
        <v>1</v>
      </c>
      <c r="N126" s="59" t="s">
        <v>37</v>
      </c>
      <c r="O126" s="59" t="s">
        <v>118</v>
      </c>
      <c r="P126" s="59" t="s">
        <v>119</v>
      </c>
      <c r="Q126" s="59" t="s">
        <v>120</v>
      </c>
      <c r="R126" s="59" t="s">
        <v>121</v>
      </c>
      <c r="S126" s="59" t="s">
        <v>122</v>
      </c>
      <c r="T126" s="60" t="s">
        <v>123</v>
      </c>
    </row>
    <row r="127" spans="2:63" s="1" customFormat="1" ht="22.9" customHeight="1">
      <c r="B127" s="31"/>
      <c r="C127" s="63" t="s">
        <v>124</v>
      </c>
      <c r="J127" s="116">
        <f>BK127</f>
        <v>0</v>
      </c>
      <c r="L127" s="31"/>
      <c r="M127" s="61"/>
      <c r="N127" s="52"/>
      <c r="O127" s="52"/>
      <c r="P127" s="117">
        <f>P128</f>
        <v>0</v>
      </c>
      <c r="Q127" s="52"/>
      <c r="R127" s="117">
        <f>R128</f>
        <v>114.00238935000002</v>
      </c>
      <c r="S127" s="52"/>
      <c r="T127" s="118">
        <f>T128</f>
        <v>0</v>
      </c>
      <c r="AT127" s="16" t="s">
        <v>72</v>
      </c>
      <c r="AU127" s="16" t="s">
        <v>100</v>
      </c>
      <c r="BK127" s="119">
        <f>BK128</f>
        <v>0</v>
      </c>
    </row>
    <row r="128" spans="2:63" s="11" customFormat="1" ht="25.9" customHeight="1">
      <c r="B128" s="120"/>
      <c r="D128" s="121" t="s">
        <v>72</v>
      </c>
      <c r="E128" s="122" t="s">
        <v>125</v>
      </c>
      <c r="F128" s="122" t="s">
        <v>126</v>
      </c>
      <c r="I128" s="123"/>
      <c r="J128" s="124">
        <f>BK128</f>
        <v>0</v>
      </c>
      <c r="L128" s="120"/>
      <c r="M128" s="125"/>
      <c r="P128" s="126">
        <f>P129+P171+P187+P210+P279+P300+P316</f>
        <v>0</v>
      </c>
      <c r="R128" s="126">
        <f>R129+R171+R187+R210+R279+R300+R316</f>
        <v>114.00238935000002</v>
      </c>
      <c r="T128" s="127">
        <f>T129+T171+T187+T210+T279+T300+T316</f>
        <v>0</v>
      </c>
      <c r="AR128" s="121" t="s">
        <v>81</v>
      </c>
      <c r="AT128" s="128" t="s">
        <v>72</v>
      </c>
      <c r="AU128" s="128" t="s">
        <v>73</v>
      </c>
      <c r="AY128" s="121" t="s">
        <v>127</v>
      </c>
      <c r="BK128" s="129">
        <f>BK129+BK171+BK187+BK210+BK279+BK300+BK316</f>
        <v>0</v>
      </c>
    </row>
    <row r="129" spans="2:65" s="11" customFormat="1" ht="22.9" customHeight="1">
      <c r="B129" s="120"/>
      <c r="D129" s="121" t="s">
        <v>72</v>
      </c>
      <c r="E129" s="130" t="s">
        <v>81</v>
      </c>
      <c r="F129" s="130" t="s">
        <v>128</v>
      </c>
      <c r="I129" s="123"/>
      <c r="J129" s="131">
        <f>BK129</f>
        <v>0</v>
      </c>
      <c r="L129" s="120"/>
      <c r="M129" s="125"/>
      <c r="P129" s="126">
        <f>SUM(P130:P170)</f>
        <v>0</v>
      </c>
      <c r="R129" s="126">
        <f>SUM(R130:R170)</f>
        <v>77.529214400000001</v>
      </c>
      <c r="T129" s="127">
        <f>SUM(T130:T170)</f>
        <v>0</v>
      </c>
      <c r="AR129" s="121" t="s">
        <v>81</v>
      </c>
      <c r="AT129" s="128" t="s">
        <v>72</v>
      </c>
      <c r="AU129" s="128" t="s">
        <v>81</v>
      </c>
      <c r="AY129" s="121" t="s">
        <v>127</v>
      </c>
      <c r="BK129" s="129">
        <f>SUM(BK130:BK170)</f>
        <v>0</v>
      </c>
    </row>
    <row r="130" spans="2:65" s="1" customFormat="1" ht="16.5" customHeight="1">
      <c r="B130" s="132"/>
      <c r="C130" s="133" t="s">
        <v>81</v>
      </c>
      <c r="D130" s="133" t="s">
        <v>129</v>
      </c>
      <c r="E130" s="134" t="s">
        <v>130</v>
      </c>
      <c r="F130" s="135" t="s">
        <v>131</v>
      </c>
      <c r="G130" s="136" t="s">
        <v>132</v>
      </c>
      <c r="H130" s="137">
        <v>4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38</v>
      </c>
      <c r="P130" s="143">
        <f>O130*H130</f>
        <v>0</v>
      </c>
      <c r="Q130" s="143">
        <v>8.6800000000000002E-3</v>
      </c>
      <c r="R130" s="143">
        <f>Q130*H130</f>
        <v>3.4720000000000001E-2</v>
      </c>
      <c r="S130" s="143">
        <v>0</v>
      </c>
      <c r="T130" s="144">
        <f>S130*H130</f>
        <v>0</v>
      </c>
      <c r="AR130" s="145" t="s">
        <v>133</v>
      </c>
      <c r="AT130" s="145" t="s">
        <v>129</v>
      </c>
      <c r="AU130" s="145" t="s">
        <v>83</v>
      </c>
      <c r="AY130" s="16" t="s">
        <v>127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81</v>
      </c>
      <c r="BK130" s="146">
        <f>ROUND(I130*H130,2)</f>
        <v>0</v>
      </c>
      <c r="BL130" s="16" t="s">
        <v>133</v>
      </c>
      <c r="BM130" s="145" t="s">
        <v>134</v>
      </c>
    </row>
    <row r="131" spans="2:65" s="1" customFormat="1" ht="19.5">
      <c r="B131" s="31"/>
      <c r="D131" s="147" t="s">
        <v>135</v>
      </c>
      <c r="F131" s="148" t="s">
        <v>136</v>
      </c>
      <c r="I131" s="149"/>
      <c r="L131" s="31"/>
      <c r="M131" s="150"/>
      <c r="T131" s="55"/>
      <c r="AT131" s="16" t="s">
        <v>135</v>
      </c>
      <c r="AU131" s="16" t="s">
        <v>83</v>
      </c>
    </row>
    <row r="132" spans="2:65" s="1" customFormat="1" ht="16.5" customHeight="1">
      <c r="B132" s="132"/>
      <c r="C132" s="133" t="s">
        <v>83</v>
      </c>
      <c r="D132" s="133" t="s">
        <v>129</v>
      </c>
      <c r="E132" s="134" t="s">
        <v>137</v>
      </c>
      <c r="F132" s="135" t="s">
        <v>138</v>
      </c>
      <c r="G132" s="136" t="s">
        <v>132</v>
      </c>
      <c r="H132" s="137">
        <v>3.2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38</v>
      </c>
      <c r="P132" s="143">
        <f>O132*H132</f>
        <v>0</v>
      </c>
      <c r="Q132" s="143">
        <v>1.269E-2</v>
      </c>
      <c r="R132" s="143">
        <f>Q132*H132</f>
        <v>4.0608000000000005E-2</v>
      </c>
      <c r="S132" s="143">
        <v>0</v>
      </c>
      <c r="T132" s="144">
        <f>S132*H132</f>
        <v>0</v>
      </c>
      <c r="AR132" s="145" t="s">
        <v>133</v>
      </c>
      <c r="AT132" s="145" t="s">
        <v>129</v>
      </c>
      <c r="AU132" s="145" t="s">
        <v>83</v>
      </c>
      <c r="AY132" s="16" t="s">
        <v>127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81</v>
      </c>
      <c r="BK132" s="146">
        <f>ROUND(I132*H132,2)</f>
        <v>0</v>
      </c>
      <c r="BL132" s="16" t="s">
        <v>133</v>
      </c>
      <c r="BM132" s="145" t="s">
        <v>139</v>
      </c>
    </row>
    <row r="133" spans="2:65" s="1" customFormat="1" ht="29.25">
      <c r="B133" s="31"/>
      <c r="D133" s="147" t="s">
        <v>135</v>
      </c>
      <c r="F133" s="148" t="s">
        <v>140</v>
      </c>
      <c r="I133" s="149"/>
      <c r="L133" s="31"/>
      <c r="M133" s="150"/>
      <c r="T133" s="55"/>
      <c r="AT133" s="16" t="s">
        <v>135</v>
      </c>
      <c r="AU133" s="16" t="s">
        <v>83</v>
      </c>
    </row>
    <row r="134" spans="2:65" s="1" customFormat="1" ht="16.5" customHeight="1">
      <c r="B134" s="132"/>
      <c r="C134" s="133" t="s">
        <v>141</v>
      </c>
      <c r="D134" s="133" t="s">
        <v>129</v>
      </c>
      <c r="E134" s="134" t="s">
        <v>142</v>
      </c>
      <c r="F134" s="135" t="s">
        <v>143</v>
      </c>
      <c r="G134" s="136" t="s">
        <v>132</v>
      </c>
      <c r="H134" s="137">
        <v>0.8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1.269E-2</v>
      </c>
      <c r="R134" s="143">
        <f>Q134*H134</f>
        <v>1.0152000000000001E-2</v>
      </c>
      <c r="S134" s="143">
        <v>0</v>
      </c>
      <c r="T134" s="144">
        <f>S134*H134</f>
        <v>0</v>
      </c>
      <c r="AR134" s="145" t="s">
        <v>133</v>
      </c>
      <c r="AT134" s="145" t="s">
        <v>129</v>
      </c>
      <c r="AU134" s="145" t="s">
        <v>83</v>
      </c>
      <c r="AY134" s="16" t="s">
        <v>127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81</v>
      </c>
      <c r="BK134" s="146">
        <f>ROUND(I134*H134,2)</f>
        <v>0</v>
      </c>
      <c r="BL134" s="16" t="s">
        <v>133</v>
      </c>
      <c r="BM134" s="145" t="s">
        <v>144</v>
      </c>
    </row>
    <row r="135" spans="2:65" s="1" customFormat="1" ht="19.5">
      <c r="B135" s="31"/>
      <c r="D135" s="147" t="s">
        <v>135</v>
      </c>
      <c r="F135" s="148" t="s">
        <v>145</v>
      </c>
      <c r="I135" s="149"/>
      <c r="L135" s="31"/>
      <c r="M135" s="150"/>
      <c r="T135" s="55"/>
      <c r="AT135" s="16" t="s">
        <v>135</v>
      </c>
      <c r="AU135" s="16" t="s">
        <v>83</v>
      </c>
    </row>
    <row r="136" spans="2:65" s="1" customFormat="1" ht="24.2" customHeight="1">
      <c r="B136" s="132"/>
      <c r="C136" s="133" t="s">
        <v>133</v>
      </c>
      <c r="D136" s="133" t="s">
        <v>129</v>
      </c>
      <c r="E136" s="134" t="s">
        <v>146</v>
      </c>
      <c r="F136" s="135" t="s">
        <v>147</v>
      </c>
      <c r="G136" s="136" t="s">
        <v>132</v>
      </c>
      <c r="H136" s="137">
        <v>4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38</v>
      </c>
      <c r="P136" s="143">
        <f>O136*H136</f>
        <v>0</v>
      </c>
      <c r="Q136" s="143">
        <v>3.6900000000000002E-2</v>
      </c>
      <c r="R136" s="143">
        <f>Q136*H136</f>
        <v>0.14760000000000001</v>
      </c>
      <c r="S136" s="143">
        <v>0</v>
      </c>
      <c r="T136" s="144">
        <f>S136*H136</f>
        <v>0</v>
      </c>
      <c r="AR136" s="145" t="s">
        <v>133</v>
      </c>
      <c r="AT136" s="145" t="s">
        <v>129</v>
      </c>
      <c r="AU136" s="145" t="s">
        <v>83</v>
      </c>
      <c r="AY136" s="16" t="s">
        <v>127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81</v>
      </c>
      <c r="BK136" s="146">
        <f>ROUND(I136*H136,2)</f>
        <v>0</v>
      </c>
      <c r="BL136" s="16" t="s">
        <v>133</v>
      </c>
      <c r="BM136" s="145" t="s">
        <v>148</v>
      </c>
    </row>
    <row r="137" spans="2:65" s="1" customFormat="1" ht="19.5">
      <c r="B137" s="31"/>
      <c r="D137" s="147" t="s">
        <v>135</v>
      </c>
      <c r="F137" s="148" t="s">
        <v>145</v>
      </c>
      <c r="I137" s="149"/>
      <c r="L137" s="31"/>
      <c r="M137" s="150"/>
      <c r="T137" s="55"/>
      <c r="AT137" s="16" t="s">
        <v>135</v>
      </c>
      <c r="AU137" s="16" t="s">
        <v>83</v>
      </c>
    </row>
    <row r="138" spans="2:65" s="1" customFormat="1" ht="33" customHeight="1">
      <c r="B138" s="132"/>
      <c r="C138" s="133" t="s">
        <v>149</v>
      </c>
      <c r="D138" s="133" t="s">
        <v>129</v>
      </c>
      <c r="E138" s="134" t="s">
        <v>150</v>
      </c>
      <c r="F138" s="135" t="s">
        <v>151</v>
      </c>
      <c r="G138" s="136" t="s">
        <v>152</v>
      </c>
      <c r="H138" s="137">
        <v>164.947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38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133</v>
      </c>
      <c r="AT138" s="145" t="s">
        <v>129</v>
      </c>
      <c r="AU138" s="145" t="s">
        <v>83</v>
      </c>
      <c r="AY138" s="16" t="s">
        <v>127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81</v>
      </c>
      <c r="BK138" s="146">
        <f>ROUND(I138*H138,2)</f>
        <v>0</v>
      </c>
      <c r="BL138" s="16" t="s">
        <v>133</v>
      </c>
      <c r="BM138" s="145" t="s">
        <v>153</v>
      </c>
    </row>
    <row r="139" spans="2:65" s="12" customFormat="1" ht="11.25">
      <c r="B139" s="151"/>
      <c r="D139" s="147" t="s">
        <v>154</v>
      </c>
      <c r="E139" s="152" t="s">
        <v>1</v>
      </c>
      <c r="F139" s="153" t="s">
        <v>155</v>
      </c>
      <c r="H139" s="154">
        <v>164.947</v>
      </c>
      <c r="I139" s="155"/>
      <c r="L139" s="151"/>
      <c r="M139" s="156"/>
      <c r="T139" s="157"/>
      <c r="AT139" s="152" t="s">
        <v>154</v>
      </c>
      <c r="AU139" s="152" t="s">
        <v>83</v>
      </c>
      <c r="AV139" s="12" t="s">
        <v>83</v>
      </c>
      <c r="AW139" s="12" t="s">
        <v>30</v>
      </c>
      <c r="AX139" s="12" t="s">
        <v>81</v>
      </c>
      <c r="AY139" s="152" t="s">
        <v>127</v>
      </c>
    </row>
    <row r="140" spans="2:65" s="1" customFormat="1" ht="33" customHeight="1">
      <c r="B140" s="132"/>
      <c r="C140" s="133" t="s">
        <v>156</v>
      </c>
      <c r="D140" s="133" t="s">
        <v>129</v>
      </c>
      <c r="E140" s="134" t="s">
        <v>157</v>
      </c>
      <c r="F140" s="135" t="s">
        <v>158</v>
      </c>
      <c r="G140" s="136" t="s">
        <v>152</v>
      </c>
      <c r="H140" s="137">
        <v>41.237000000000002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38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133</v>
      </c>
      <c r="AT140" s="145" t="s">
        <v>129</v>
      </c>
      <c r="AU140" s="145" t="s">
        <v>83</v>
      </c>
      <c r="AY140" s="16" t="s">
        <v>127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81</v>
      </c>
      <c r="BK140" s="146">
        <f>ROUND(I140*H140,2)</f>
        <v>0</v>
      </c>
      <c r="BL140" s="16" t="s">
        <v>133</v>
      </c>
      <c r="BM140" s="145" t="s">
        <v>159</v>
      </c>
    </row>
    <row r="141" spans="2:65" s="12" customFormat="1" ht="11.25">
      <c r="B141" s="151"/>
      <c r="D141" s="147" t="s">
        <v>154</v>
      </c>
      <c r="E141" s="152" t="s">
        <v>1</v>
      </c>
      <c r="F141" s="153" t="s">
        <v>160</v>
      </c>
      <c r="H141" s="154">
        <v>41.237000000000002</v>
      </c>
      <c r="I141" s="155"/>
      <c r="L141" s="151"/>
      <c r="M141" s="156"/>
      <c r="T141" s="157"/>
      <c r="AT141" s="152" t="s">
        <v>154</v>
      </c>
      <c r="AU141" s="152" t="s">
        <v>83</v>
      </c>
      <c r="AV141" s="12" t="s">
        <v>83</v>
      </c>
      <c r="AW141" s="12" t="s">
        <v>30</v>
      </c>
      <c r="AX141" s="12" t="s">
        <v>81</v>
      </c>
      <c r="AY141" s="152" t="s">
        <v>127</v>
      </c>
    </row>
    <row r="142" spans="2:65" s="1" customFormat="1" ht="24.2" customHeight="1">
      <c r="B142" s="132"/>
      <c r="C142" s="133" t="s">
        <v>161</v>
      </c>
      <c r="D142" s="133" t="s">
        <v>129</v>
      </c>
      <c r="E142" s="134" t="s">
        <v>162</v>
      </c>
      <c r="F142" s="135" t="s">
        <v>163</v>
      </c>
      <c r="G142" s="136" t="s">
        <v>152</v>
      </c>
      <c r="H142" s="137">
        <v>18.37</v>
      </c>
      <c r="I142" s="138"/>
      <c r="J142" s="139">
        <f>ROUND(I142*H142,2)</f>
        <v>0</v>
      </c>
      <c r="K142" s="140"/>
      <c r="L142" s="31"/>
      <c r="M142" s="141" t="s">
        <v>1</v>
      </c>
      <c r="N142" s="142" t="s">
        <v>38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133</v>
      </c>
      <c r="AT142" s="145" t="s">
        <v>129</v>
      </c>
      <c r="AU142" s="145" t="s">
        <v>83</v>
      </c>
      <c r="AY142" s="16" t="s">
        <v>127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81</v>
      </c>
      <c r="BK142" s="146">
        <f>ROUND(I142*H142,2)</f>
        <v>0</v>
      </c>
      <c r="BL142" s="16" t="s">
        <v>133</v>
      </c>
      <c r="BM142" s="145" t="s">
        <v>164</v>
      </c>
    </row>
    <row r="143" spans="2:65" s="12" customFormat="1" ht="11.25">
      <c r="B143" s="151"/>
      <c r="D143" s="147" t="s">
        <v>154</v>
      </c>
      <c r="E143" s="152" t="s">
        <v>1</v>
      </c>
      <c r="F143" s="153" t="s">
        <v>165</v>
      </c>
      <c r="H143" s="154">
        <v>18.37</v>
      </c>
      <c r="I143" s="155"/>
      <c r="L143" s="151"/>
      <c r="M143" s="156"/>
      <c r="T143" s="157"/>
      <c r="AT143" s="152" t="s">
        <v>154</v>
      </c>
      <c r="AU143" s="152" t="s">
        <v>83</v>
      </c>
      <c r="AV143" s="12" t="s">
        <v>83</v>
      </c>
      <c r="AW143" s="12" t="s">
        <v>30</v>
      </c>
      <c r="AX143" s="12" t="s">
        <v>81</v>
      </c>
      <c r="AY143" s="152" t="s">
        <v>127</v>
      </c>
    </row>
    <row r="144" spans="2:65" s="1" customFormat="1" ht="21.75" customHeight="1">
      <c r="B144" s="132"/>
      <c r="C144" s="133" t="s">
        <v>166</v>
      </c>
      <c r="D144" s="133" t="s">
        <v>129</v>
      </c>
      <c r="E144" s="134" t="s">
        <v>167</v>
      </c>
      <c r="F144" s="135" t="s">
        <v>168</v>
      </c>
      <c r="G144" s="136" t="s">
        <v>169</v>
      </c>
      <c r="H144" s="137">
        <v>400.16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38</v>
      </c>
      <c r="P144" s="143">
        <f>O144*H144</f>
        <v>0</v>
      </c>
      <c r="Q144" s="143">
        <v>8.4000000000000003E-4</v>
      </c>
      <c r="R144" s="143">
        <f>Q144*H144</f>
        <v>0.33613440000000006</v>
      </c>
      <c r="S144" s="143">
        <v>0</v>
      </c>
      <c r="T144" s="144">
        <f>S144*H144</f>
        <v>0</v>
      </c>
      <c r="AR144" s="145" t="s">
        <v>133</v>
      </c>
      <c r="AT144" s="145" t="s">
        <v>129</v>
      </c>
      <c r="AU144" s="145" t="s">
        <v>83</v>
      </c>
      <c r="AY144" s="16" t="s">
        <v>127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81</v>
      </c>
      <c r="BK144" s="146">
        <f>ROUND(I144*H144,2)</f>
        <v>0</v>
      </c>
      <c r="BL144" s="16" t="s">
        <v>133</v>
      </c>
      <c r="BM144" s="145" t="s">
        <v>170</v>
      </c>
    </row>
    <row r="145" spans="2:65" s="1" customFormat="1" ht="24.2" customHeight="1">
      <c r="B145" s="132"/>
      <c r="C145" s="133" t="s">
        <v>171</v>
      </c>
      <c r="D145" s="133" t="s">
        <v>129</v>
      </c>
      <c r="E145" s="134" t="s">
        <v>172</v>
      </c>
      <c r="F145" s="135" t="s">
        <v>173</v>
      </c>
      <c r="G145" s="136" t="s">
        <v>169</v>
      </c>
      <c r="H145" s="137">
        <v>400.16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38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133</v>
      </c>
      <c r="AT145" s="145" t="s">
        <v>129</v>
      </c>
      <c r="AU145" s="145" t="s">
        <v>83</v>
      </c>
      <c r="AY145" s="16" t="s">
        <v>127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81</v>
      </c>
      <c r="BK145" s="146">
        <f>ROUND(I145*H145,2)</f>
        <v>0</v>
      </c>
      <c r="BL145" s="16" t="s">
        <v>133</v>
      </c>
      <c r="BM145" s="145" t="s">
        <v>174</v>
      </c>
    </row>
    <row r="146" spans="2:65" s="1" customFormat="1" ht="37.9" customHeight="1">
      <c r="B146" s="132"/>
      <c r="C146" s="133" t="s">
        <v>175</v>
      </c>
      <c r="D146" s="133" t="s">
        <v>129</v>
      </c>
      <c r="E146" s="134" t="s">
        <v>176</v>
      </c>
      <c r="F146" s="135" t="s">
        <v>177</v>
      </c>
      <c r="G146" s="136" t="s">
        <v>152</v>
      </c>
      <c r="H146" s="137">
        <v>349.5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38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133</v>
      </c>
      <c r="AT146" s="145" t="s">
        <v>129</v>
      </c>
      <c r="AU146" s="145" t="s">
        <v>83</v>
      </c>
      <c r="AY146" s="16" t="s">
        <v>127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81</v>
      </c>
      <c r="BK146" s="146">
        <f>ROUND(I146*H146,2)</f>
        <v>0</v>
      </c>
      <c r="BL146" s="16" t="s">
        <v>133</v>
      </c>
      <c r="BM146" s="145" t="s">
        <v>178</v>
      </c>
    </row>
    <row r="147" spans="2:65" s="12" customFormat="1" ht="11.25">
      <c r="B147" s="151"/>
      <c r="D147" s="147" t="s">
        <v>154</v>
      </c>
      <c r="E147" s="152" t="s">
        <v>1</v>
      </c>
      <c r="F147" s="153" t="s">
        <v>179</v>
      </c>
      <c r="H147" s="154">
        <v>206.184</v>
      </c>
      <c r="I147" s="155"/>
      <c r="L147" s="151"/>
      <c r="M147" s="156"/>
      <c r="T147" s="157"/>
      <c r="AT147" s="152" t="s">
        <v>154</v>
      </c>
      <c r="AU147" s="152" t="s">
        <v>83</v>
      </c>
      <c r="AV147" s="12" t="s">
        <v>83</v>
      </c>
      <c r="AW147" s="12" t="s">
        <v>30</v>
      </c>
      <c r="AX147" s="12" t="s">
        <v>73</v>
      </c>
      <c r="AY147" s="152" t="s">
        <v>127</v>
      </c>
    </row>
    <row r="148" spans="2:65" s="12" customFormat="1" ht="11.25">
      <c r="B148" s="151"/>
      <c r="D148" s="147" t="s">
        <v>154</v>
      </c>
      <c r="E148" s="152" t="s">
        <v>1</v>
      </c>
      <c r="F148" s="153" t="s">
        <v>180</v>
      </c>
      <c r="H148" s="154">
        <v>143.316</v>
      </c>
      <c r="I148" s="155"/>
      <c r="L148" s="151"/>
      <c r="M148" s="156"/>
      <c r="T148" s="157"/>
      <c r="AT148" s="152" t="s">
        <v>154</v>
      </c>
      <c r="AU148" s="152" t="s">
        <v>83</v>
      </c>
      <c r="AV148" s="12" t="s">
        <v>83</v>
      </c>
      <c r="AW148" s="12" t="s">
        <v>30</v>
      </c>
      <c r="AX148" s="12" t="s">
        <v>73</v>
      </c>
      <c r="AY148" s="152" t="s">
        <v>127</v>
      </c>
    </row>
    <row r="149" spans="2:65" s="13" customFormat="1" ht="11.25">
      <c r="B149" s="158"/>
      <c r="D149" s="147" t="s">
        <v>154</v>
      </c>
      <c r="E149" s="159" t="s">
        <v>1</v>
      </c>
      <c r="F149" s="160" t="s">
        <v>181</v>
      </c>
      <c r="H149" s="161">
        <v>349.5</v>
      </c>
      <c r="I149" s="162"/>
      <c r="L149" s="158"/>
      <c r="M149" s="163"/>
      <c r="T149" s="164"/>
      <c r="AT149" s="159" t="s">
        <v>154</v>
      </c>
      <c r="AU149" s="159" t="s">
        <v>83</v>
      </c>
      <c r="AV149" s="13" t="s">
        <v>133</v>
      </c>
      <c r="AW149" s="13" t="s">
        <v>30</v>
      </c>
      <c r="AX149" s="13" t="s">
        <v>81</v>
      </c>
      <c r="AY149" s="159" t="s">
        <v>127</v>
      </c>
    </row>
    <row r="150" spans="2:65" s="1" customFormat="1" ht="37.9" customHeight="1">
      <c r="B150" s="132"/>
      <c r="C150" s="133" t="s">
        <v>182</v>
      </c>
      <c r="D150" s="133" t="s">
        <v>129</v>
      </c>
      <c r="E150" s="134" t="s">
        <v>183</v>
      </c>
      <c r="F150" s="135" t="s">
        <v>184</v>
      </c>
      <c r="G150" s="136" t="s">
        <v>152</v>
      </c>
      <c r="H150" s="137">
        <v>62.868000000000002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38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133</v>
      </c>
      <c r="AT150" s="145" t="s">
        <v>129</v>
      </c>
      <c r="AU150" s="145" t="s">
        <v>83</v>
      </c>
      <c r="AY150" s="16" t="s">
        <v>127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81</v>
      </c>
      <c r="BK150" s="146">
        <f>ROUND(I150*H150,2)</f>
        <v>0</v>
      </c>
      <c r="BL150" s="16" t="s">
        <v>133</v>
      </c>
      <c r="BM150" s="145" t="s">
        <v>185</v>
      </c>
    </row>
    <row r="151" spans="2:65" s="12" customFormat="1" ht="11.25">
      <c r="B151" s="151"/>
      <c r="D151" s="147" t="s">
        <v>154</v>
      </c>
      <c r="E151" s="152" t="s">
        <v>1</v>
      </c>
      <c r="F151" s="153" t="s">
        <v>186</v>
      </c>
      <c r="H151" s="154">
        <v>62.868000000000002</v>
      </c>
      <c r="I151" s="155"/>
      <c r="L151" s="151"/>
      <c r="M151" s="156"/>
      <c r="T151" s="157"/>
      <c r="AT151" s="152" t="s">
        <v>154</v>
      </c>
      <c r="AU151" s="152" t="s">
        <v>83</v>
      </c>
      <c r="AV151" s="12" t="s">
        <v>83</v>
      </c>
      <c r="AW151" s="12" t="s">
        <v>30</v>
      </c>
      <c r="AX151" s="12" t="s">
        <v>81</v>
      </c>
      <c r="AY151" s="152" t="s">
        <v>127</v>
      </c>
    </row>
    <row r="152" spans="2:65" s="1" customFormat="1" ht="24.2" customHeight="1">
      <c r="B152" s="132"/>
      <c r="C152" s="133" t="s">
        <v>187</v>
      </c>
      <c r="D152" s="133" t="s">
        <v>129</v>
      </c>
      <c r="E152" s="134" t="s">
        <v>188</v>
      </c>
      <c r="F152" s="135" t="s">
        <v>189</v>
      </c>
      <c r="G152" s="136" t="s">
        <v>152</v>
      </c>
      <c r="H152" s="137">
        <v>62.868000000000002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38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133</v>
      </c>
      <c r="AT152" s="145" t="s">
        <v>129</v>
      </c>
      <c r="AU152" s="145" t="s">
        <v>83</v>
      </c>
      <c r="AY152" s="16" t="s">
        <v>127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81</v>
      </c>
      <c r="BK152" s="146">
        <f>ROUND(I152*H152,2)</f>
        <v>0</v>
      </c>
      <c r="BL152" s="16" t="s">
        <v>133</v>
      </c>
      <c r="BM152" s="145" t="s">
        <v>190</v>
      </c>
    </row>
    <row r="153" spans="2:65" s="12" customFormat="1" ht="11.25">
      <c r="B153" s="151"/>
      <c r="D153" s="147" t="s">
        <v>154</v>
      </c>
      <c r="E153" s="152" t="s">
        <v>1</v>
      </c>
      <c r="F153" s="153" t="s">
        <v>191</v>
      </c>
      <c r="H153" s="154">
        <v>62.868000000000002</v>
      </c>
      <c r="I153" s="155"/>
      <c r="L153" s="151"/>
      <c r="M153" s="156"/>
      <c r="T153" s="157"/>
      <c r="AT153" s="152" t="s">
        <v>154</v>
      </c>
      <c r="AU153" s="152" t="s">
        <v>83</v>
      </c>
      <c r="AV153" s="12" t="s">
        <v>83</v>
      </c>
      <c r="AW153" s="12" t="s">
        <v>30</v>
      </c>
      <c r="AX153" s="12" t="s">
        <v>81</v>
      </c>
      <c r="AY153" s="152" t="s">
        <v>127</v>
      </c>
    </row>
    <row r="154" spans="2:65" s="1" customFormat="1" ht="24.2" customHeight="1">
      <c r="B154" s="132"/>
      <c r="C154" s="133" t="s">
        <v>192</v>
      </c>
      <c r="D154" s="133" t="s">
        <v>129</v>
      </c>
      <c r="E154" s="134" t="s">
        <v>193</v>
      </c>
      <c r="F154" s="135" t="s">
        <v>194</v>
      </c>
      <c r="G154" s="136" t="s">
        <v>152</v>
      </c>
      <c r="H154" s="137">
        <v>143.32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38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133</v>
      </c>
      <c r="AT154" s="145" t="s">
        <v>129</v>
      </c>
      <c r="AU154" s="145" t="s">
        <v>83</v>
      </c>
      <c r="AY154" s="16" t="s">
        <v>127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81</v>
      </c>
      <c r="BK154" s="146">
        <f>ROUND(I154*H154,2)</f>
        <v>0</v>
      </c>
      <c r="BL154" s="16" t="s">
        <v>133</v>
      </c>
      <c r="BM154" s="145" t="s">
        <v>195</v>
      </c>
    </row>
    <row r="155" spans="2:65" s="12" customFormat="1" ht="11.25">
      <c r="B155" s="151"/>
      <c r="D155" s="147" t="s">
        <v>154</v>
      </c>
      <c r="E155" s="152" t="s">
        <v>1</v>
      </c>
      <c r="F155" s="153" t="s">
        <v>196</v>
      </c>
      <c r="H155" s="154">
        <v>143.32</v>
      </c>
      <c r="I155" s="155"/>
      <c r="L155" s="151"/>
      <c r="M155" s="156"/>
      <c r="T155" s="157"/>
      <c r="AT155" s="152" t="s">
        <v>154</v>
      </c>
      <c r="AU155" s="152" t="s">
        <v>83</v>
      </c>
      <c r="AV155" s="12" t="s">
        <v>83</v>
      </c>
      <c r="AW155" s="12" t="s">
        <v>30</v>
      </c>
      <c r="AX155" s="12" t="s">
        <v>81</v>
      </c>
      <c r="AY155" s="152" t="s">
        <v>127</v>
      </c>
    </row>
    <row r="156" spans="2:65" s="1" customFormat="1" ht="24.2" customHeight="1">
      <c r="B156" s="132"/>
      <c r="C156" s="133" t="s">
        <v>197</v>
      </c>
      <c r="D156" s="133" t="s">
        <v>129</v>
      </c>
      <c r="E156" s="134" t="s">
        <v>198</v>
      </c>
      <c r="F156" s="135" t="s">
        <v>199</v>
      </c>
      <c r="G156" s="136" t="s">
        <v>200</v>
      </c>
      <c r="H156" s="137">
        <v>104.99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38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133</v>
      </c>
      <c r="AT156" s="145" t="s">
        <v>129</v>
      </c>
      <c r="AU156" s="145" t="s">
        <v>83</v>
      </c>
      <c r="AY156" s="16" t="s">
        <v>127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81</v>
      </c>
      <c r="BK156" s="146">
        <f>ROUND(I156*H156,2)</f>
        <v>0</v>
      </c>
      <c r="BL156" s="16" t="s">
        <v>133</v>
      </c>
      <c r="BM156" s="145" t="s">
        <v>201</v>
      </c>
    </row>
    <row r="157" spans="2:65" s="12" customFormat="1" ht="11.25">
      <c r="B157" s="151"/>
      <c r="D157" s="147" t="s">
        <v>154</v>
      </c>
      <c r="E157" s="152" t="s">
        <v>1</v>
      </c>
      <c r="F157" s="153" t="s">
        <v>202</v>
      </c>
      <c r="H157" s="154">
        <v>104.99</v>
      </c>
      <c r="I157" s="155"/>
      <c r="L157" s="151"/>
      <c r="M157" s="156"/>
      <c r="T157" s="157"/>
      <c r="AT157" s="152" t="s">
        <v>154</v>
      </c>
      <c r="AU157" s="152" t="s">
        <v>83</v>
      </c>
      <c r="AV157" s="12" t="s">
        <v>83</v>
      </c>
      <c r="AW157" s="12" t="s">
        <v>30</v>
      </c>
      <c r="AX157" s="12" t="s">
        <v>81</v>
      </c>
      <c r="AY157" s="152" t="s">
        <v>127</v>
      </c>
    </row>
    <row r="158" spans="2:65" s="1" customFormat="1" ht="16.5" customHeight="1">
      <c r="B158" s="132"/>
      <c r="C158" s="133" t="s">
        <v>8</v>
      </c>
      <c r="D158" s="133" t="s">
        <v>129</v>
      </c>
      <c r="E158" s="134" t="s">
        <v>203</v>
      </c>
      <c r="F158" s="135" t="s">
        <v>204</v>
      </c>
      <c r="G158" s="136" t="s">
        <v>152</v>
      </c>
      <c r="H158" s="137">
        <v>269.05399999999997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38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133</v>
      </c>
      <c r="AT158" s="145" t="s">
        <v>129</v>
      </c>
      <c r="AU158" s="145" t="s">
        <v>83</v>
      </c>
      <c r="AY158" s="16" t="s">
        <v>127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81</v>
      </c>
      <c r="BK158" s="146">
        <f>ROUND(I158*H158,2)</f>
        <v>0</v>
      </c>
      <c r="BL158" s="16" t="s">
        <v>133</v>
      </c>
      <c r="BM158" s="145" t="s">
        <v>205</v>
      </c>
    </row>
    <row r="159" spans="2:65" s="12" customFormat="1" ht="11.25">
      <c r="B159" s="151"/>
      <c r="D159" s="147" t="s">
        <v>154</v>
      </c>
      <c r="E159" s="152" t="s">
        <v>1</v>
      </c>
      <c r="F159" s="153" t="s">
        <v>179</v>
      </c>
      <c r="H159" s="154">
        <v>206.184</v>
      </c>
      <c r="I159" s="155"/>
      <c r="L159" s="151"/>
      <c r="M159" s="156"/>
      <c r="T159" s="157"/>
      <c r="AT159" s="152" t="s">
        <v>154</v>
      </c>
      <c r="AU159" s="152" t="s">
        <v>83</v>
      </c>
      <c r="AV159" s="12" t="s">
        <v>83</v>
      </c>
      <c r="AW159" s="12" t="s">
        <v>30</v>
      </c>
      <c r="AX159" s="12" t="s">
        <v>73</v>
      </c>
      <c r="AY159" s="152" t="s">
        <v>127</v>
      </c>
    </row>
    <row r="160" spans="2:65" s="12" customFormat="1" ht="11.25">
      <c r="B160" s="151"/>
      <c r="D160" s="147" t="s">
        <v>154</v>
      </c>
      <c r="E160" s="152" t="s">
        <v>1</v>
      </c>
      <c r="F160" s="153" t="s">
        <v>206</v>
      </c>
      <c r="H160" s="154">
        <v>62.87</v>
      </c>
      <c r="I160" s="155"/>
      <c r="L160" s="151"/>
      <c r="M160" s="156"/>
      <c r="T160" s="157"/>
      <c r="AT160" s="152" t="s">
        <v>154</v>
      </c>
      <c r="AU160" s="152" t="s">
        <v>83</v>
      </c>
      <c r="AV160" s="12" t="s">
        <v>83</v>
      </c>
      <c r="AW160" s="12" t="s">
        <v>30</v>
      </c>
      <c r="AX160" s="12" t="s">
        <v>73</v>
      </c>
      <c r="AY160" s="152" t="s">
        <v>127</v>
      </c>
    </row>
    <row r="161" spans="2:65" s="13" customFormat="1" ht="11.25">
      <c r="B161" s="158"/>
      <c r="D161" s="147" t="s">
        <v>154</v>
      </c>
      <c r="E161" s="159" t="s">
        <v>1</v>
      </c>
      <c r="F161" s="160" t="s">
        <v>181</v>
      </c>
      <c r="H161" s="161">
        <v>269.05399999999997</v>
      </c>
      <c r="I161" s="162"/>
      <c r="L161" s="158"/>
      <c r="M161" s="163"/>
      <c r="T161" s="164"/>
      <c r="AT161" s="159" t="s">
        <v>154</v>
      </c>
      <c r="AU161" s="159" t="s">
        <v>83</v>
      </c>
      <c r="AV161" s="13" t="s">
        <v>133</v>
      </c>
      <c r="AW161" s="13" t="s">
        <v>30</v>
      </c>
      <c r="AX161" s="13" t="s">
        <v>81</v>
      </c>
      <c r="AY161" s="159" t="s">
        <v>127</v>
      </c>
    </row>
    <row r="162" spans="2:65" s="1" customFormat="1" ht="24.2" customHeight="1">
      <c r="B162" s="132"/>
      <c r="C162" s="133" t="s">
        <v>207</v>
      </c>
      <c r="D162" s="133" t="s">
        <v>129</v>
      </c>
      <c r="E162" s="134" t="s">
        <v>208</v>
      </c>
      <c r="F162" s="135" t="s">
        <v>209</v>
      </c>
      <c r="G162" s="136" t="s">
        <v>152</v>
      </c>
      <c r="H162" s="137">
        <v>143.32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38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133</v>
      </c>
      <c r="AT162" s="145" t="s">
        <v>129</v>
      </c>
      <c r="AU162" s="145" t="s">
        <v>83</v>
      </c>
      <c r="AY162" s="16" t="s">
        <v>127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81</v>
      </c>
      <c r="BK162" s="146">
        <f>ROUND(I162*H162,2)</f>
        <v>0</v>
      </c>
      <c r="BL162" s="16" t="s">
        <v>133</v>
      </c>
      <c r="BM162" s="145" t="s">
        <v>210</v>
      </c>
    </row>
    <row r="163" spans="2:65" s="1" customFormat="1" ht="19.5">
      <c r="B163" s="31"/>
      <c r="D163" s="147" t="s">
        <v>135</v>
      </c>
      <c r="F163" s="148" t="s">
        <v>211</v>
      </c>
      <c r="I163" s="149"/>
      <c r="L163" s="31"/>
      <c r="M163" s="150"/>
      <c r="T163" s="55"/>
      <c r="AT163" s="16" t="s">
        <v>135</v>
      </c>
      <c r="AU163" s="16" t="s">
        <v>83</v>
      </c>
    </row>
    <row r="164" spans="2:65" s="1" customFormat="1" ht="24.2" customHeight="1">
      <c r="B164" s="132"/>
      <c r="C164" s="133" t="s">
        <v>212</v>
      </c>
      <c r="D164" s="133" t="s">
        <v>129</v>
      </c>
      <c r="E164" s="134" t="s">
        <v>213</v>
      </c>
      <c r="F164" s="135" t="s">
        <v>214</v>
      </c>
      <c r="G164" s="136" t="s">
        <v>152</v>
      </c>
      <c r="H164" s="137">
        <v>38.479999999999997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38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133</v>
      </c>
      <c r="AT164" s="145" t="s">
        <v>129</v>
      </c>
      <c r="AU164" s="145" t="s">
        <v>83</v>
      </c>
      <c r="AY164" s="16" t="s">
        <v>127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81</v>
      </c>
      <c r="BK164" s="146">
        <f>ROUND(I164*H164,2)</f>
        <v>0</v>
      </c>
      <c r="BL164" s="16" t="s">
        <v>133</v>
      </c>
      <c r="BM164" s="145" t="s">
        <v>215</v>
      </c>
    </row>
    <row r="165" spans="2:65" s="1" customFormat="1" ht="16.5" customHeight="1">
      <c r="B165" s="132"/>
      <c r="C165" s="165" t="s">
        <v>216</v>
      </c>
      <c r="D165" s="165" t="s">
        <v>217</v>
      </c>
      <c r="E165" s="166" t="s">
        <v>218</v>
      </c>
      <c r="F165" s="167" t="s">
        <v>219</v>
      </c>
      <c r="G165" s="168" t="s">
        <v>200</v>
      </c>
      <c r="H165" s="169">
        <v>76.959999999999994</v>
      </c>
      <c r="I165" s="170"/>
      <c r="J165" s="171">
        <f>ROUND(I165*H165,2)</f>
        <v>0</v>
      </c>
      <c r="K165" s="172"/>
      <c r="L165" s="173"/>
      <c r="M165" s="174" t="s">
        <v>1</v>
      </c>
      <c r="N165" s="175" t="s">
        <v>38</v>
      </c>
      <c r="P165" s="143">
        <f>O165*H165</f>
        <v>0</v>
      </c>
      <c r="Q165" s="143">
        <v>1</v>
      </c>
      <c r="R165" s="143">
        <f>Q165*H165</f>
        <v>76.959999999999994</v>
      </c>
      <c r="S165" s="143">
        <v>0</v>
      </c>
      <c r="T165" s="144">
        <f>S165*H165</f>
        <v>0</v>
      </c>
      <c r="AR165" s="145" t="s">
        <v>166</v>
      </c>
      <c r="AT165" s="145" t="s">
        <v>217</v>
      </c>
      <c r="AU165" s="145" t="s">
        <v>83</v>
      </c>
      <c r="AY165" s="16" t="s">
        <v>127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81</v>
      </c>
      <c r="BK165" s="146">
        <f>ROUND(I165*H165,2)</f>
        <v>0</v>
      </c>
      <c r="BL165" s="16" t="s">
        <v>133</v>
      </c>
      <c r="BM165" s="145" t="s">
        <v>220</v>
      </c>
    </row>
    <row r="166" spans="2:65" s="12" customFormat="1" ht="11.25">
      <c r="B166" s="151"/>
      <c r="D166" s="147" t="s">
        <v>154</v>
      </c>
      <c r="F166" s="153" t="s">
        <v>221</v>
      </c>
      <c r="H166" s="154">
        <v>76.959999999999994</v>
      </c>
      <c r="I166" s="155"/>
      <c r="L166" s="151"/>
      <c r="M166" s="156"/>
      <c r="T166" s="157"/>
      <c r="AT166" s="152" t="s">
        <v>154</v>
      </c>
      <c r="AU166" s="152" t="s">
        <v>83</v>
      </c>
      <c r="AV166" s="12" t="s">
        <v>83</v>
      </c>
      <c r="AW166" s="12" t="s">
        <v>3</v>
      </c>
      <c r="AX166" s="12" t="s">
        <v>81</v>
      </c>
      <c r="AY166" s="152" t="s">
        <v>127</v>
      </c>
    </row>
    <row r="167" spans="2:65" s="1" customFormat="1" ht="16.5" customHeight="1">
      <c r="B167" s="132"/>
      <c r="C167" s="133" t="s">
        <v>222</v>
      </c>
      <c r="D167" s="133" t="s">
        <v>129</v>
      </c>
      <c r="E167" s="134" t="s">
        <v>223</v>
      </c>
      <c r="F167" s="135" t="s">
        <v>224</v>
      </c>
      <c r="G167" s="136" t="s">
        <v>169</v>
      </c>
      <c r="H167" s="137">
        <v>165.6</v>
      </c>
      <c r="I167" s="138"/>
      <c r="J167" s="139">
        <f>ROUND(I167*H167,2)</f>
        <v>0</v>
      </c>
      <c r="K167" s="140"/>
      <c r="L167" s="31"/>
      <c r="M167" s="141" t="s">
        <v>1</v>
      </c>
      <c r="N167" s="142" t="s">
        <v>38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133</v>
      </c>
      <c r="AT167" s="145" t="s">
        <v>129</v>
      </c>
      <c r="AU167" s="145" t="s">
        <v>83</v>
      </c>
      <c r="AY167" s="16" t="s">
        <v>127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6" t="s">
        <v>81</v>
      </c>
      <c r="BK167" s="146">
        <f>ROUND(I167*H167,2)</f>
        <v>0</v>
      </c>
      <c r="BL167" s="16" t="s">
        <v>133</v>
      </c>
      <c r="BM167" s="145" t="s">
        <v>225</v>
      </c>
    </row>
    <row r="168" spans="2:65" s="12" customFormat="1" ht="11.25">
      <c r="B168" s="151"/>
      <c r="D168" s="147" t="s">
        <v>154</v>
      </c>
      <c r="E168" s="152" t="s">
        <v>1</v>
      </c>
      <c r="F168" s="153" t="s">
        <v>226</v>
      </c>
      <c r="H168" s="154">
        <v>165.6</v>
      </c>
      <c r="I168" s="155"/>
      <c r="L168" s="151"/>
      <c r="M168" s="156"/>
      <c r="T168" s="157"/>
      <c r="AT168" s="152" t="s">
        <v>154</v>
      </c>
      <c r="AU168" s="152" t="s">
        <v>83</v>
      </c>
      <c r="AV168" s="12" t="s">
        <v>83</v>
      </c>
      <c r="AW168" s="12" t="s">
        <v>30</v>
      </c>
      <c r="AX168" s="12" t="s">
        <v>81</v>
      </c>
      <c r="AY168" s="152" t="s">
        <v>127</v>
      </c>
    </row>
    <row r="169" spans="2:65" s="1" customFormat="1" ht="16.5" customHeight="1">
      <c r="B169" s="132"/>
      <c r="C169" s="133" t="s">
        <v>227</v>
      </c>
      <c r="D169" s="133" t="s">
        <v>129</v>
      </c>
      <c r="E169" s="134" t="s">
        <v>228</v>
      </c>
      <c r="F169" s="135" t="s">
        <v>229</v>
      </c>
      <c r="G169" s="136" t="s">
        <v>169</v>
      </c>
      <c r="H169" s="137">
        <v>165.6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38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133</v>
      </c>
      <c r="AT169" s="145" t="s">
        <v>129</v>
      </c>
      <c r="AU169" s="145" t="s">
        <v>83</v>
      </c>
      <c r="AY169" s="16" t="s">
        <v>127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81</v>
      </c>
      <c r="BK169" s="146">
        <f>ROUND(I169*H169,2)</f>
        <v>0</v>
      </c>
      <c r="BL169" s="16" t="s">
        <v>133</v>
      </c>
      <c r="BM169" s="145" t="s">
        <v>230</v>
      </c>
    </row>
    <row r="170" spans="2:65" s="12" customFormat="1" ht="11.25">
      <c r="B170" s="151"/>
      <c r="D170" s="147" t="s">
        <v>154</v>
      </c>
      <c r="E170" s="152" t="s">
        <v>1</v>
      </c>
      <c r="F170" s="153" t="s">
        <v>226</v>
      </c>
      <c r="H170" s="154">
        <v>165.6</v>
      </c>
      <c r="I170" s="155"/>
      <c r="L170" s="151"/>
      <c r="M170" s="156"/>
      <c r="T170" s="157"/>
      <c r="AT170" s="152" t="s">
        <v>154</v>
      </c>
      <c r="AU170" s="152" t="s">
        <v>83</v>
      </c>
      <c r="AV170" s="12" t="s">
        <v>83</v>
      </c>
      <c r="AW170" s="12" t="s">
        <v>30</v>
      </c>
      <c r="AX170" s="12" t="s">
        <v>81</v>
      </c>
      <c r="AY170" s="152" t="s">
        <v>127</v>
      </c>
    </row>
    <row r="171" spans="2:65" s="11" customFormat="1" ht="22.9" customHeight="1">
      <c r="B171" s="120"/>
      <c r="D171" s="121" t="s">
        <v>72</v>
      </c>
      <c r="E171" s="130" t="s">
        <v>133</v>
      </c>
      <c r="F171" s="130" t="s">
        <v>231</v>
      </c>
      <c r="I171" s="123"/>
      <c r="J171" s="131">
        <f>BK171</f>
        <v>0</v>
      </c>
      <c r="L171" s="120"/>
      <c r="M171" s="125"/>
      <c r="P171" s="126">
        <f>P172</f>
        <v>0</v>
      </c>
      <c r="R171" s="126">
        <f>R172</f>
        <v>4.3700000000000003E-2</v>
      </c>
      <c r="T171" s="127">
        <f>T172</f>
        <v>0</v>
      </c>
      <c r="AR171" s="121" t="s">
        <v>81</v>
      </c>
      <c r="AT171" s="128" t="s">
        <v>72</v>
      </c>
      <c r="AU171" s="128" t="s">
        <v>81</v>
      </c>
      <c r="AY171" s="121" t="s">
        <v>127</v>
      </c>
      <c r="BK171" s="129">
        <f>BK172</f>
        <v>0</v>
      </c>
    </row>
    <row r="172" spans="2:65" s="11" customFormat="1" ht="20.85" customHeight="1">
      <c r="B172" s="120"/>
      <c r="D172" s="121" t="s">
        <v>72</v>
      </c>
      <c r="E172" s="130" t="s">
        <v>232</v>
      </c>
      <c r="F172" s="130" t="s">
        <v>233</v>
      </c>
      <c r="I172" s="123"/>
      <c r="J172" s="131">
        <f>BK172</f>
        <v>0</v>
      </c>
      <c r="L172" s="120"/>
      <c r="M172" s="125"/>
      <c r="P172" s="126">
        <f>SUM(P173:P186)</f>
        <v>0</v>
      </c>
      <c r="R172" s="126">
        <f>SUM(R173:R186)</f>
        <v>4.3700000000000003E-2</v>
      </c>
      <c r="T172" s="127">
        <f>SUM(T173:T186)</f>
        <v>0</v>
      </c>
      <c r="AR172" s="121" t="s">
        <v>81</v>
      </c>
      <c r="AT172" s="128" t="s">
        <v>72</v>
      </c>
      <c r="AU172" s="128" t="s">
        <v>83</v>
      </c>
      <c r="AY172" s="121" t="s">
        <v>127</v>
      </c>
      <c r="BK172" s="129">
        <f>SUM(BK173:BK186)</f>
        <v>0</v>
      </c>
    </row>
    <row r="173" spans="2:65" s="1" customFormat="1" ht="16.5" customHeight="1">
      <c r="B173" s="132"/>
      <c r="C173" s="133" t="s">
        <v>7</v>
      </c>
      <c r="D173" s="133" t="s">
        <v>129</v>
      </c>
      <c r="E173" s="134" t="s">
        <v>234</v>
      </c>
      <c r="F173" s="135" t="s">
        <v>235</v>
      </c>
      <c r="G173" s="136" t="s">
        <v>236</v>
      </c>
      <c r="H173" s="137">
        <v>8</v>
      </c>
      <c r="I173" s="138"/>
      <c r="J173" s="139">
        <f t="shared" ref="J173:J178" si="0">ROUND(I173*H173,2)</f>
        <v>0</v>
      </c>
      <c r="K173" s="140"/>
      <c r="L173" s="31"/>
      <c r="M173" s="141" t="s">
        <v>1</v>
      </c>
      <c r="N173" s="142" t="s">
        <v>38</v>
      </c>
      <c r="P173" s="143">
        <f t="shared" ref="P173:P178" si="1">O173*H173</f>
        <v>0</v>
      </c>
      <c r="Q173" s="143">
        <v>0</v>
      </c>
      <c r="R173" s="143">
        <f t="shared" ref="R173:R178" si="2">Q173*H173</f>
        <v>0</v>
      </c>
      <c r="S173" s="143">
        <v>0</v>
      </c>
      <c r="T173" s="144">
        <f t="shared" ref="T173:T178" si="3">S173*H173</f>
        <v>0</v>
      </c>
      <c r="AR173" s="145" t="s">
        <v>133</v>
      </c>
      <c r="AT173" s="145" t="s">
        <v>129</v>
      </c>
      <c r="AU173" s="145" t="s">
        <v>141</v>
      </c>
      <c r="AY173" s="16" t="s">
        <v>127</v>
      </c>
      <c r="BE173" s="146">
        <f t="shared" ref="BE173:BE178" si="4">IF(N173="základní",J173,0)</f>
        <v>0</v>
      </c>
      <c r="BF173" s="146">
        <f t="shared" ref="BF173:BF178" si="5">IF(N173="snížená",J173,0)</f>
        <v>0</v>
      </c>
      <c r="BG173" s="146">
        <f t="shared" ref="BG173:BG178" si="6">IF(N173="zákl. přenesená",J173,0)</f>
        <v>0</v>
      </c>
      <c r="BH173" s="146">
        <f t="shared" ref="BH173:BH178" si="7">IF(N173="sníž. přenesená",J173,0)</f>
        <v>0</v>
      </c>
      <c r="BI173" s="146">
        <f t="shared" ref="BI173:BI178" si="8">IF(N173="nulová",J173,0)</f>
        <v>0</v>
      </c>
      <c r="BJ173" s="16" t="s">
        <v>81</v>
      </c>
      <c r="BK173" s="146">
        <f t="shared" ref="BK173:BK178" si="9">ROUND(I173*H173,2)</f>
        <v>0</v>
      </c>
      <c r="BL173" s="16" t="s">
        <v>133</v>
      </c>
      <c r="BM173" s="145" t="s">
        <v>237</v>
      </c>
    </row>
    <row r="174" spans="2:65" s="1" customFormat="1" ht="21.75" customHeight="1">
      <c r="B174" s="132"/>
      <c r="C174" s="133" t="s">
        <v>238</v>
      </c>
      <c r="D174" s="133" t="s">
        <v>129</v>
      </c>
      <c r="E174" s="134" t="s">
        <v>239</v>
      </c>
      <c r="F174" s="135" t="s">
        <v>240</v>
      </c>
      <c r="G174" s="136" t="s">
        <v>132</v>
      </c>
      <c r="H174" s="137">
        <v>230</v>
      </c>
      <c r="I174" s="138"/>
      <c r="J174" s="139">
        <f t="shared" si="0"/>
        <v>0</v>
      </c>
      <c r="K174" s="140"/>
      <c r="L174" s="31"/>
      <c r="M174" s="141" t="s">
        <v>1</v>
      </c>
      <c r="N174" s="142" t="s">
        <v>38</v>
      </c>
      <c r="P174" s="143">
        <f t="shared" si="1"/>
        <v>0</v>
      </c>
      <c r="Q174" s="143">
        <v>1.9000000000000001E-4</v>
      </c>
      <c r="R174" s="143">
        <f t="shared" si="2"/>
        <v>4.3700000000000003E-2</v>
      </c>
      <c r="S174" s="143">
        <v>0</v>
      </c>
      <c r="T174" s="144">
        <f t="shared" si="3"/>
        <v>0</v>
      </c>
      <c r="AR174" s="145" t="s">
        <v>133</v>
      </c>
      <c r="AT174" s="145" t="s">
        <v>129</v>
      </c>
      <c r="AU174" s="145" t="s">
        <v>141</v>
      </c>
      <c r="AY174" s="16" t="s">
        <v>127</v>
      </c>
      <c r="BE174" s="146">
        <f t="shared" si="4"/>
        <v>0</v>
      </c>
      <c r="BF174" s="146">
        <f t="shared" si="5"/>
        <v>0</v>
      </c>
      <c r="BG174" s="146">
        <f t="shared" si="6"/>
        <v>0</v>
      </c>
      <c r="BH174" s="146">
        <f t="shared" si="7"/>
        <v>0</v>
      </c>
      <c r="BI174" s="146">
        <f t="shared" si="8"/>
        <v>0</v>
      </c>
      <c r="BJ174" s="16" t="s">
        <v>81</v>
      </c>
      <c r="BK174" s="146">
        <f t="shared" si="9"/>
        <v>0</v>
      </c>
      <c r="BL174" s="16" t="s">
        <v>133</v>
      </c>
      <c r="BM174" s="145" t="s">
        <v>241</v>
      </c>
    </row>
    <row r="175" spans="2:65" s="1" customFormat="1" ht="21.75" customHeight="1">
      <c r="B175" s="132"/>
      <c r="C175" s="133" t="s">
        <v>242</v>
      </c>
      <c r="D175" s="133" t="s">
        <v>129</v>
      </c>
      <c r="E175" s="134" t="s">
        <v>243</v>
      </c>
      <c r="F175" s="135" t="s">
        <v>244</v>
      </c>
      <c r="G175" s="136" t="s">
        <v>245</v>
      </c>
      <c r="H175" s="137">
        <v>1</v>
      </c>
      <c r="I175" s="138"/>
      <c r="J175" s="139">
        <f t="shared" si="0"/>
        <v>0</v>
      </c>
      <c r="K175" s="140"/>
      <c r="L175" s="31"/>
      <c r="M175" s="141" t="s">
        <v>1</v>
      </c>
      <c r="N175" s="142" t="s">
        <v>38</v>
      </c>
      <c r="P175" s="143">
        <f t="shared" si="1"/>
        <v>0</v>
      </c>
      <c r="Q175" s="143">
        <v>0</v>
      </c>
      <c r="R175" s="143">
        <f t="shared" si="2"/>
        <v>0</v>
      </c>
      <c r="S175" s="143">
        <v>0</v>
      </c>
      <c r="T175" s="144">
        <f t="shared" si="3"/>
        <v>0</v>
      </c>
      <c r="AR175" s="145" t="s">
        <v>133</v>
      </c>
      <c r="AT175" s="145" t="s">
        <v>129</v>
      </c>
      <c r="AU175" s="145" t="s">
        <v>141</v>
      </c>
      <c r="AY175" s="16" t="s">
        <v>127</v>
      </c>
      <c r="BE175" s="146">
        <f t="shared" si="4"/>
        <v>0</v>
      </c>
      <c r="BF175" s="146">
        <f t="shared" si="5"/>
        <v>0</v>
      </c>
      <c r="BG175" s="146">
        <f t="shared" si="6"/>
        <v>0</v>
      </c>
      <c r="BH175" s="146">
        <f t="shared" si="7"/>
        <v>0</v>
      </c>
      <c r="BI175" s="146">
        <f t="shared" si="8"/>
        <v>0</v>
      </c>
      <c r="BJ175" s="16" t="s">
        <v>81</v>
      </c>
      <c r="BK175" s="146">
        <f t="shared" si="9"/>
        <v>0</v>
      </c>
      <c r="BL175" s="16" t="s">
        <v>133</v>
      </c>
      <c r="BM175" s="145" t="s">
        <v>246</v>
      </c>
    </row>
    <row r="176" spans="2:65" s="1" customFormat="1" ht="24.2" customHeight="1">
      <c r="B176" s="132"/>
      <c r="C176" s="133" t="s">
        <v>247</v>
      </c>
      <c r="D176" s="133" t="s">
        <v>129</v>
      </c>
      <c r="E176" s="134" t="s">
        <v>248</v>
      </c>
      <c r="F176" s="135" t="s">
        <v>249</v>
      </c>
      <c r="G176" s="136" t="s">
        <v>236</v>
      </c>
      <c r="H176" s="137">
        <v>22</v>
      </c>
      <c r="I176" s="138"/>
      <c r="J176" s="139">
        <f t="shared" si="0"/>
        <v>0</v>
      </c>
      <c r="K176" s="140"/>
      <c r="L176" s="31"/>
      <c r="M176" s="141" t="s">
        <v>1</v>
      </c>
      <c r="N176" s="142" t="s">
        <v>38</v>
      </c>
      <c r="P176" s="143">
        <f t="shared" si="1"/>
        <v>0</v>
      </c>
      <c r="Q176" s="143">
        <v>0</v>
      </c>
      <c r="R176" s="143">
        <f t="shared" si="2"/>
        <v>0</v>
      </c>
      <c r="S176" s="143">
        <v>0</v>
      </c>
      <c r="T176" s="144">
        <f t="shared" si="3"/>
        <v>0</v>
      </c>
      <c r="AR176" s="145" t="s">
        <v>133</v>
      </c>
      <c r="AT176" s="145" t="s">
        <v>129</v>
      </c>
      <c r="AU176" s="145" t="s">
        <v>141</v>
      </c>
      <c r="AY176" s="16" t="s">
        <v>127</v>
      </c>
      <c r="BE176" s="146">
        <f t="shared" si="4"/>
        <v>0</v>
      </c>
      <c r="BF176" s="146">
        <f t="shared" si="5"/>
        <v>0</v>
      </c>
      <c r="BG176" s="146">
        <f t="shared" si="6"/>
        <v>0</v>
      </c>
      <c r="BH176" s="146">
        <f t="shared" si="7"/>
        <v>0</v>
      </c>
      <c r="BI176" s="146">
        <f t="shared" si="8"/>
        <v>0</v>
      </c>
      <c r="BJ176" s="16" t="s">
        <v>81</v>
      </c>
      <c r="BK176" s="146">
        <f t="shared" si="9"/>
        <v>0</v>
      </c>
      <c r="BL176" s="16" t="s">
        <v>133</v>
      </c>
      <c r="BM176" s="145" t="s">
        <v>250</v>
      </c>
    </row>
    <row r="177" spans="2:65" s="1" customFormat="1" ht="24.2" customHeight="1">
      <c r="B177" s="132"/>
      <c r="C177" s="133" t="s">
        <v>251</v>
      </c>
      <c r="D177" s="133" t="s">
        <v>129</v>
      </c>
      <c r="E177" s="134" t="s">
        <v>252</v>
      </c>
      <c r="F177" s="135" t="s">
        <v>253</v>
      </c>
      <c r="G177" s="136" t="s">
        <v>236</v>
      </c>
      <c r="H177" s="137">
        <v>2</v>
      </c>
      <c r="I177" s="138"/>
      <c r="J177" s="139">
        <f t="shared" si="0"/>
        <v>0</v>
      </c>
      <c r="K177" s="140"/>
      <c r="L177" s="31"/>
      <c r="M177" s="141" t="s">
        <v>1</v>
      </c>
      <c r="N177" s="142" t="s">
        <v>38</v>
      </c>
      <c r="P177" s="143">
        <f t="shared" si="1"/>
        <v>0</v>
      </c>
      <c r="Q177" s="143">
        <v>0</v>
      </c>
      <c r="R177" s="143">
        <f t="shared" si="2"/>
        <v>0</v>
      </c>
      <c r="S177" s="143">
        <v>0</v>
      </c>
      <c r="T177" s="144">
        <f t="shared" si="3"/>
        <v>0</v>
      </c>
      <c r="AR177" s="145" t="s">
        <v>133</v>
      </c>
      <c r="AT177" s="145" t="s">
        <v>129</v>
      </c>
      <c r="AU177" s="145" t="s">
        <v>141</v>
      </c>
      <c r="AY177" s="16" t="s">
        <v>127</v>
      </c>
      <c r="BE177" s="146">
        <f t="shared" si="4"/>
        <v>0</v>
      </c>
      <c r="BF177" s="146">
        <f t="shared" si="5"/>
        <v>0</v>
      </c>
      <c r="BG177" s="146">
        <f t="shared" si="6"/>
        <v>0</v>
      </c>
      <c r="BH177" s="146">
        <f t="shared" si="7"/>
        <v>0</v>
      </c>
      <c r="BI177" s="146">
        <f t="shared" si="8"/>
        <v>0</v>
      </c>
      <c r="BJ177" s="16" t="s">
        <v>81</v>
      </c>
      <c r="BK177" s="146">
        <f t="shared" si="9"/>
        <v>0</v>
      </c>
      <c r="BL177" s="16" t="s">
        <v>133</v>
      </c>
      <c r="BM177" s="145" t="s">
        <v>254</v>
      </c>
    </row>
    <row r="178" spans="2:65" s="1" customFormat="1" ht="24.2" customHeight="1">
      <c r="B178" s="132"/>
      <c r="C178" s="133" t="s">
        <v>255</v>
      </c>
      <c r="D178" s="133" t="s">
        <v>129</v>
      </c>
      <c r="E178" s="134" t="s">
        <v>256</v>
      </c>
      <c r="F178" s="135" t="s">
        <v>257</v>
      </c>
      <c r="G178" s="136" t="s">
        <v>152</v>
      </c>
      <c r="H178" s="137">
        <v>16.559999999999999</v>
      </c>
      <c r="I178" s="138"/>
      <c r="J178" s="139">
        <f t="shared" si="0"/>
        <v>0</v>
      </c>
      <c r="K178" s="140"/>
      <c r="L178" s="31"/>
      <c r="M178" s="141" t="s">
        <v>1</v>
      </c>
      <c r="N178" s="142" t="s">
        <v>38</v>
      </c>
      <c r="P178" s="143">
        <f t="shared" si="1"/>
        <v>0</v>
      </c>
      <c r="Q178" s="143">
        <v>0</v>
      </c>
      <c r="R178" s="143">
        <f t="shared" si="2"/>
        <v>0</v>
      </c>
      <c r="S178" s="143">
        <v>0</v>
      </c>
      <c r="T178" s="144">
        <f t="shared" si="3"/>
        <v>0</v>
      </c>
      <c r="AR178" s="145" t="s">
        <v>133</v>
      </c>
      <c r="AT178" s="145" t="s">
        <v>129</v>
      </c>
      <c r="AU178" s="145" t="s">
        <v>141</v>
      </c>
      <c r="AY178" s="16" t="s">
        <v>127</v>
      </c>
      <c r="BE178" s="146">
        <f t="shared" si="4"/>
        <v>0</v>
      </c>
      <c r="BF178" s="146">
        <f t="shared" si="5"/>
        <v>0</v>
      </c>
      <c r="BG178" s="146">
        <f t="shared" si="6"/>
        <v>0</v>
      </c>
      <c r="BH178" s="146">
        <f t="shared" si="7"/>
        <v>0</v>
      </c>
      <c r="BI178" s="146">
        <f t="shared" si="8"/>
        <v>0</v>
      </c>
      <c r="BJ178" s="16" t="s">
        <v>81</v>
      </c>
      <c r="BK178" s="146">
        <f t="shared" si="9"/>
        <v>0</v>
      </c>
      <c r="BL178" s="16" t="s">
        <v>133</v>
      </c>
      <c r="BM178" s="145" t="s">
        <v>258</v>
      </c>
    </row>
    <row r="179" spans="2:65" s="12" customFormat="1" ht="11.25">
      <c r="B179" s="151"/>
      <c r="D179" s="147" t="s">
        <v>154</v>
      </c>
      <c r="E179" s="152" t="s">
        <v>1</v>
      </c>
      <c r="F179" s="153" t="s">
        <v>259</v>
      </c>
      <c r="H179" s="154">
        <v>16.559999999999999</v>
      </c>
      <c r="I179" s="155"/>
      <c r="L179" s="151"/>
      <c r="M179" s="156"/>
      <c r="T179" s="157"/>
      <c r="AT179" s="152" t="s">
        <v>154</v>
      </c>
      <c r="AU179" s="152" t="s">
        <v>141</v>
      </c>
      <c r="AV179" s="12" t="s">
        <v>83</v>
      </c>
      <c r="AW179" s="12" t="s">
        <v>30</v>
      </c>
      <c r="AX179" s="12" t="s">
        <v>81</v>
      </c>
      <c r="AY179" s="152" t="s">
        <v>127</v>
      </c>
    </row>
    <row r="180" spans="2:65" s="1" customFormat="1" ht="16.5" customHeight="1">
      <c r="B180" s="132"/>
      <c r="C180" s="133" t="s">
        <v>260</v>
      </c>
      <c r="D180" s="133" t="s">
        <v>129</v>
      </c>
      <c r="E180" s="134" t="s">
        <v>261</v>
      </c>
      <c r="F180" s="135" t="s">
        <v>262</v>
      </c>
      <c r="G180" s="136" t="s">
        <v>236</v>
      </c>
      <c r="H180" s="137">
        <v>24</v>
      </c>
      <c r="I180" s="138"/>
      <c r="J180" s="139">
        <f>ROUND(I180*H180,2)</f>
        <v>0</v>
      </c>
      <c r="K180" s="140"/>
      <c r="L180" s="31"/>
      <c r="M180" s="141" t="s">
        <v>1</v>
      </c>
      <c r="N180" s="142" t="s">
        <v>38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133</v>
      </c>
      <c r="AT180" s="145" t="s">
        <v>129</v>
      </c>
      <c r="AU180" s="145" t="s">
        <v>141</v>
      </c>
      <c r="AY180" s="16" t="s">
        <v>127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81</v>
      </c>
      <c r="BK180" s="146">
        <f>ROUND(I180*H180,2)</f>
        <v>0</v>
      </c>
      <c r="BL180" s="16" t="s">
        <v>133</v>
      </c>
      <c r="BM180" s="145" t="s">
        <v>263</v>
      </c>
    </row>
    <row r="181" spans="2:65" s="12" customFormat="1" ht="11.25">
      <c r="B181" s="151"/>
      <c r="D181" s="147" t="s">
        <v>154</v>
      </c>
      <c r="E181" s="152" t="s">
        <v>1</v>
      </c>
      <c r="F181" s="153" t="s">
        <v>264</v>
      </c>
      <c r="H181" s="154">
        <v>22</v>
      </c>
      <c r="I181" s="155"/>
      <c r="L181" s="151"/>
      <c r="M181" s="156"/>
      <c r="T181" s="157"/>
      <c r="AT181" s="152" t="s">
        <v>154</v>
      </c>
      <c r="AU181" s="152" t="s">
        <v>141</v>
      </c>
      <c r="AV181" s="12" t="s">
        <v>83</v>
      </c>
      <c r="AW181" s="12" t="s">
        <v>30</v>
      </c>
      <c r="AX181" s="12" t="s">
        <v>73</v>
      </c>
      <c r="AY181" s="152" t="s">
        <v>127</v>
      </c>
    </row>
    <row r="182" spans="2:65" s="12" customFormat="1" ht="11.25">
      <c r="B182" s="151"/>
      <c r="D182" s="147" t="s">
        <v>154</v>
      </c>
      <c r="E182" s="152" t="s">
        <v>1</v>
      </c>
      <c r="F182" s="153" t="s">
        <v>265</v>
      </c>
      <c r="H182" s="154">
        <v>2</v>
      </c>
      <c r="I182" s="155"/>
      <c r="L182" s="151"/>
      <c r="M182" s="156"/>
      <c r="T182" s="157"/>
      <c r="AT182" s="152" t="s">
        <v>154</v>
      </c>
      <c r="AU182" s="152" t="s">
        <v>141</v>
      </c>
      <c r="AV182" s="12" t="s">
        <v>83</v>
      </c>
      <c r="AW182" s="12" t="s">
        <v>30</v>
      </c>
      <c r="AX182" s="12" t="s">
        <v>73</v>
      </c>
      <c r="AY182" s="152" t="s">
        <v>127</v>
      </c>
    </row>
    <row r="183" spans="2:65" s="13" customFormat="1" ht="11.25">
      <c r="B183" s="158"/>
      <c r="D183" s="147" t="s">
        <v>154</v>
      </c>
      <c r="E183" s="159" t="s">
        <v>1</v>
      </c>
      <c r="F183" s="160" t="s">
        <v>181</v>
      </c>
      <c r="H183" s="161">
        <v>24</v>
      </c>
      <c r="I183" s="162"/>
      <c r="L183" s="158"/>
      <c r="M183" s="163"/>
      <c r="T183" s="164"/>
      <c r="AT183" s="159" t="s">
        <v>154</v>
      </c>
      <c r="AU183" s="159" t="s">
        <v>141</v>
      </c>
      <c r="AV183" s="13" t="s">
        <v>133</v>
      </c>
      <c r="AW183" s="13" t="s">
        <v>30</v>
      </c>
      <c r="AX183" s="13" t="s">
        <v>81</v>
      </c>
      <c r="AY183" s="159" t="s">
        <v>127</v>
      </c>
    </row>
    <row r="184" spans="2:65" s="1" customFormat="1" ht="21.75" customHeight="1">
      <c r="B184" s="132"/>
      <c r="C184" s="133" t="s">
        <v>266</v>
      </c>
      <c r="D184" s="133" t="s">
        <v>129</v>
      </c>
      <c r="E184" s="134" t="s">
        <v>267</v>
      </c>
      <c r="F184" s="135" t="s">
        <v>268</v>
      </c>
      <c r="G184" s="136" t="s">
        <v>152</v>
      </c>
      <c r="H184" s="137">
        <v>1</v>
      </c>
      <c r="I184" s="138"/>
      <c r="J184" s="139">
        <f>ROUND(I184*H184,2)</f>
        <v>0</v>
      </c>
      <c r="K184" s="140"/>
      <c r="L184" s="31"/>
      <c r="M184" s="141" t="s">
        <v>1</v>
      </c>
      <c r="N184" s="142" t="s">
        <v>38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133</v>
      </c>
      <c r="AT184" s="145" t="s">
        <v>129</v>
      </c>
      <c r="AU184" s="145" t="s">
        <v>141</v>
      </c>
      <c r="AY184" s="16" t="s">
        <v>127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81</v>
      </c>
      <c r="BK184" s="146">
        <f>ROUND(I184*H184,2)</f>
        <v>0</v>
      </c>
      <c r="BL184" s="16" t="s">
        <v>133</v>
      </c>
      <c r="BM184" s="145" t="s">
        <v>269</v>
      </c>
    </row>
    <row r="185" spans="2:65" s="1" customFormat="1" ht="19.5">
      <c r="B185" s="31"/>
      <c r="D185" s="147" t="s">
        <v>135</v>
      </c>
      <c r="F185" s="148" t="s">
        <v>270</v>
      </c>
      <c r="I185" s="149"/>
      <c r="L185" s="31"/>
      <c r="M185" s="150"/>
      <c r="T185" s="55"/>
      <c r="AT185" s="16" t="s">
        <v>135</v>
      </c>
      <c r="AU185" s="16" t="s">
        <v>141</v>
      </c>
    </row>
    <row r="186" spans="2:65" s="1" customFormat="1" ht="24.2" customHeight="1">
      <c r="B186" s="132"/>
      <c r="C186" s="133" t="s">
        <v>271</v>
      </c>
      <c r="D186" s="133" t="s">
        <v>129</v>
      </c>
      <c r="E186" s="134" t="s">
        <v>272</v>
      </c>
      <c r="F186" s="135" t="s">
        <v>273</v>
      </c>
      <c r="G186" s="136" t="s">
        <v>132</v>
      </c>
      <c r="H186" s="137">
        <v>203</v>
      </c>
      <c r="I186" s="138"/>
      <c r="J186" s="139">
        <f>ROUND(I186*H186,2)</f>
        <v>0</v>
      </c>
      <c r="K186" s="140"/>
      <c r="L186" s="31"/>
      <c r="M186" s="141" t="s">
        <v>1</v>
      </c>
      <c r="N186" s="142" t="s">
        <v>38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133</v>
      </c>
      <c r="AT186" s="145" t="s">
        <v>129</v>
      </c>
      <c r="AU186" s="145" t="s">
        <v>141</v>
      </c>
      <c r="AY186" s="16" t="s">
        <v>127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6" t="s">
        <v>81</v>
      </c>
      <c r="BK186" s="146">
        <f>ROUND(I186*H186,2)</f>
        <v>0</v>
      </c>
      <c r="BL186" s="16" t="s">
        <v>133</v>
      </c>
      <c r="BM186" s="145" t="s">
        <v>274</v>
      </c>
    </row>
    <row r="187" spans="2:65" s="11" customFormat="1" ht="22.9" customHeight="1">
      <c r="B187" s="120"/>
      <c r="D187" s="121" t="s">
        <v>72</v>
      </c>
      <c r="E187" s="130" t="s">
        <v>149</v>
      </c>
      <c r="F187" s="130" t="s">
        <v>275</v>
      </c>
      <c r="I187" s="123"/>
      <c r="J187" s="131">
        <f>BK187</f>
        <v>0</v>
      </c>
      <c r="L187" s="120"/>
      <c r="M187" s="125"/>
      <c r="P187" s="126">
        <f>SUM(P188:P209)</f>
        <v>0</v>
      </c>
      <c r="R187" s="126">
        <f>SUM(R188:R209)</f>
        <v>34.251200000000004</v>
      </c>
      <c r="T187" s="127">
        <f>SUM(T188:T209)</f>
        <v>0</v>
      </c>
      <c r="AR187" s="121" t="s">
        <v>81</v>
      </c>
      <c r="AT187" s="128" t="s">
        <v>72</v>
      </c>
      <c r="AU187" s="128" t="s">
        <v>81</v>
      </c>
      <c r="AY187" s="121" t="s">
        <v>127</v>
      </c>
      <c r="BK187" s="129">
        <f>SUM(BK188:BK209)</f>
        <v>0</v>
      </c>
    </row>
    <row r="188" spans="2:65" s="1" customFormat="1" ht="21.75" customHeight="1">
      <c r="B188" s="132"/>
      <c r="C188" s="133" t="s">
        <v>276</v>
      </c>
      <c r="D188" s="133" t="s">
        <v>129</v>
      </c>
      <c r="E188" s="134" t="s">
        <v>277</v>
      </c>
      <c r="F188" s="135" t="s">
        <v>278</v>
      </c>
      <c r="G188" s="136" t="s">
        <v>169</v>
      </c>
      <c r="H188" s="137">
        <v>86</v>
      </c>
      <c r="I188" s="138"/>
      <c r="J188" s="139">
        <f>ROUND(I188*H188,2)</f>
        <v>0</v>
      </c>
      <c r="K188" s="140"/>
      <c r="L188" s="31"/>
      <c r="M188" s="141" t="s">
        <v>1</v>
      </c>
      <c r="N188" s="142" t="s">
        <v>38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133</v>
      </c>
      <c r="AT188" s="145" t="s">
        <v>129</v>
      </c>
      <c r="AU188" s="145" t="s">
        <v>83</v>
      </c>
      <c r="AY188" s="16" t="s">
        <v>127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6" t="s">
        <v>81</v>
      </c>
      <c r="BK188" s="146">
        <f>ROUND(I188*H188,2)</f>
        <v>0</v>
      </c>
      <c r="BL188" s="16" t="s">
        <v>133</v>
      </c>
      <c r="BM188" s="145" t="s">
        <v>279</v>
      </c>
    </row>
    <row r="189" spans="2:65" s="12" customFormat="1" ht="11.25">
      <c r="B189" s="151"/>
      <c r="D189" s="147" t="s">
        <v>154</v>
      </c>
      <c r="E189" s="152" t="s">
        <v>1</v>
      </c>
      <c r="F189" s="153" t="s">
        <v>280</v>
      </c>
      <c r="H189" s="154">
        <v>76</v>
      </c>
      <c r="I189" s="155"/>
      <c r="L189" s="151"/>
      <c r="M189" s="156"/>
      <c r="T189" s="157"/>
      <c r="AT189" s="152" t="s">
        <v>154</v>
      </c>
      <c r="AU189" s="152" t="s">
        <v>83</v>
      </c>
      <c r="AV189" s="12" t="s">
        <v>83</v>
      </c>
      <c r="AW189" s="12" t="s">
        <v>30</v>
      </c>
      <c r="AX189" s="12" t="s">
        <v>73</v>
      </c>
      <c r="AY189" s="152" t="s">
        <v>127</v>
      </c>
    </row>
    <row r="190" spans="2:65" s="12" customFormat="1" ht="11.25">
      <c r="B190" s="151"/>
      <c r="D190" s="147" t="s">
        <v>154</v>
      </c>
      <c r="E190" s="152" t="s">
        <v>1</v>
      </c>
      <c r="F190" s="153" t="s">
        <v>281</v>
      </c>
      <c r="H190" s="154">
        <v>10</v>
      </c>
      <c r="I190" s="155"/>
      <c r="L190" s="151"/>
      <c r="M190" s="156"/>
      <c r="T190" s="157"/>
      <c r="AT190" s="152" t="s">
        <v>154</v>
      </c>
      <c r="AU190" s="152" t="s">
        <v>83</v>
      </c>
      <c r="AV190" s="12" t="s">
        <v>83</v>
      </c>
      <c r="AW190" s="12" t="s">
        <v>30</v>
      </c>
      <c r="AX190" s="12" t="s">
        <v>73</v>
      </c>
      <c r="AY190" s="152" t="s">
        <v>127</v>
      </c>
    </row>
    <row r="191" spans="2:65" s="13" customFormat="1" ht="11.25">
      <c r="B191" s="158"/>
      <c r="D191" s="147" t="s">
        <v>154</v>
      </c>
      <c r="E191" s="159" t="s">
        <v>1</v>
      </c>
      <c r="F191" s="160" t="s">
        <v>181</v>
      </c>
      <c r="H191" s="161">
        <v>86</v>
      </c>
      <c r="I191" s="162"/>
      <c r="L191" s="158"/>
      <c r="M191" s="163"/>
      <c r="T191" s="164"/>
      <c r="AT191" s="159" t="s">
        <v>154</v>
      </c>
      <c r="AU191" s="159" t="s">
        <v>83</v>
      </c>
      <c r="AV191" s="13" t="s">
        <v>133</v>
      </c>
      <c r="AW191" s="13" t="s">
        <v>30</v>
      </c>
      <c r="AX191" s="13" t="s">
        <v>81</v>
      </c>
      <c r="AY191" s="159" t="s">
        <v>127</v>
      </c>
    </row>
    <row r="192" spans="2:65" s="1" customFormat="1" ht="24.2" customHeight="1">
      <c r="B192" s="132"/>
      <c r="C192" s="133" t="s">
        <v>282</v>
      </c>
      <c r="D192" s="133" t="s">
        <v>129</v>
      </c>
      <c r="E192" s="134" t="s">
        <v>283</v>
      </c>
      <c r="F192" s="135" t="s">
        <v>284</v>
      </c>
      <c r="G192" s="136" t="s">
        <v>169</v>
      </c>
      <c r="H192" s="137">
        <v>76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38</v>
      </c>
      <c r="P192" s="143">
        <f>O192*H192</f>
        <v>0</v>
      </c>
      <c r="Q192" s="143">
        <v>0.18464</v>
      </c>
      <c r="R192" s="143">
        <f>Q192*H192</f>
        <v>14.032640000000001</v>
      </c>
      <c r="S192" s="143">
        <v>0</v>
      </c>
      <c r="T192" s="144">
        <f>S192*H192</f>
        <v>0</v>
      </c>
      <c r="AR192" s="145" t="s">
        <v>133</v>
      </c>
      <c r="AT192" s="145" t="s">
        <v>129</v>
      </c>
      <c r="AU192" s="145" t="s">
        <v>83</v>
      </c>
      <c r="AY192" s="16" t="s">
        <v>127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81</v>
      </c>
      <c r="BK192" s="146">
        <f>ROUND(I192*H192,2)</f>
        <v>0</v>
      </c>
      <c r="BL192" s="16" t="s">
        <v>133</v>
      </c>
      <c r="BM192" s="145" t="s">
        <v>285</v>
      </c>
    </row>
    <row r="193" spans="2:65" s="12" customFormat="1" ht="11.25">
      <c r="B193" s="151"/>
      <c r="D193" s="147" t="s">
        <v>154</v>
      </c>
      <c r="E193" s="152" t="s">
        <v>1</v>
      </c>
      <c r="F193" s="153" t="s">
        <v>286</v>
      </c>
      <c r="H193" s="154">
        <v>76</v>
      </c>
      <c r="I193" s="155"/>
      <c r="L193" s="151"/>
      <c r="M193" s="156"/>
      <c r="T193" s="157"/>
      <c r="AT193" s="152" t="s">
        <v>154</v>
      </c>
      <c r="AU193" s="152" t="s">
        <v>83</v>
      </c>
      <c r="AV193" s="12" t="s">
        <v>83</v>
      </c>
      <c r="AW193" s="12" t="s">
        <v>30</v>
      </c>
      <c r="AX193" s="12" t="s">
        <v>81</v>
      </c>
      <c r="AY193" s="152" t="s">
        <v>127</v>
      </c>
    </row>
    <row r="194" spans="2:65" s="1" customFormat="1" ht="24.2" customHeight="1">
      <c r="B194" s="132"/>
      <c r="C194" s="133" t="s">
        <v>287</v>
      </c>
      <c r="D194" s="133" t="s">
        <v>129</v>
      </c>
      <c r="E194" s="134" t="s">
        <v>288</v>
      </c>
      <c r="F194" s="135" t="s">
        <v>289</v>
      </c>
      <c r="G194" s="136" t="s">
        <v>169</v>
      </c>
      <c r="H194" s="137">
        <v>76</v>
      </c>
      <c r="I194" s="138"/>
      <c r="J194" s="139">
        <f>ROUND(I194*H194,2)</f>
        <v>0</v>
      </c>
      <c r="K194" s="140"/>
      <c r="L194" s="31"/>
      <c r="M194" s="141" t="s">
        <v>1</v>
      </c>
      <c r="N194" s="142" t="s">
        <v>38</v>
      </c>
      <c r="P194" s="143">
        <f>O194*H194</f>
        <v>0</v>
      </c>
      <c r="Q194" s="143">
        <v>0.26375999999999999</v>
      </c>
      <c r="R194" s="143">
        <f>Q194*H194</f>
        <v>20.045760000000001</v>
      </c>
      <c r="S194" s="143">
        <v>0</v>
      </c>
      <c r="T194" s="144">
        <f>S194*H194</f>
        <v>0</v>
      </c>
      <c r="AR194" s="145" t="s">
        <v>133</v>
      </c>
      <c r="AT194" s="145" t="s">
        <v>129</v>
      </c>
      <c r="AU194" s="145" t="s">
        <v>83</v>
      </c>
      <c r="AY194" s="16" t="s">
        <v>127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81</v>
      </c>
      <c r="BK194" s="146">
        <f>ROUND(I194*H194,2)</f>
        <v>0</v>
      </c>
      <c r="BL194" s="16" t="s">
        <v>133</v>
      </c>
      <c r="BM194" s="145" t="s">
        <v>290</v>
      </c>
    </row>
    <row r="195" spans="2:65" s="12" customFormat="1" ht="11.25">
      <c r="B195" s="151"/>
      <c r="D195" s="147" t="s">
        <v>154</v>
      </c>
      <c r="E195" s="152" t="s">
        <v>1</v>
      </c>
      <c r="F195" s="153" t="s">
        <v>286</v>
      </c>
      <c r="H195" s="154">
        <v>76</v>
      </c>
      <c r="I195" s="155"/>
      <c r="L195" s="151"/>
      <c r="M195" s="156"/>
      <c r="T195" s="157"/>
      <c r="AT195" s="152" t="s">
        <v>154</v>
      </c>
      <c r="AU195" s="152" t="s">
        <v>83</v>
      </c>
      <c r="AV195" s="12" t="s">
        <v>83</v>
      </c>
      <c r="AW195" s="12" t="s">
        <v>30</v>
      </c>
      <c r="AX195" s="12" t="s">
        <v>81</v>
      </c>
      <c r="AY195" s="152" t="s">
        <v>127</v>
      </c>
    </row>
    <row r="196" spans="2:65" s="1" customFormat="1" ht="16.5" customHeight="1">
      <c r="B196" s="132"/>
      <c r="C196" s="133" t="s">
        <v>291</v>
      </c>
      <c r="D196" s="133" t="s">
        <v>129</v>
      </c>
      <c r="E196" s="134" t="s">
        <v>292</v>
      </c>
      <c r="F196" s="135" t="s">
        <v>293</v>
      </c>
      <c r="G196" s="136" t="s">
        <v>169</v>
      </c>
      <c r="H196" s="137">
        <v>76</v>
      </c>
      <c r="I196" s="138"/>
      <c r="J196" s="139">
        <f>ROUND(I196*H196,2)</f>
        <v>0</v>
      </c>
      <c r="K196" s="140"/>
      <c r="L196" s="31"/>
      <c r="M196" s="141" t="s">
        <v>1</v>
      </c>
      <c r="N196" s="142" t="s">
        <v>38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133</v>
      </c>
      <c r="AT196" s="145" t="s">
        <v>129</v>
      </c>
      <c r="AU196" s="145" t="s">
        <v>83</v>
      </c>
      <c r="AY196" s="16" t="s">
        <v>127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6" t="s">
        <v>81</v>
      </c>
      <c r="BK196" s="146">
        <f>ROUND(I196*H196,2)</f>
        <v>0</v>
      </c>
      <c r="BL196" s="16" t="s">
        <v>133</v>
      </c>
      <c r="BM196" s="145" t="s">
        <v>294</v>
      </c>
    </row>
    <row r="197" spans="2:65" s="12" customFormat="1" ht="11.25">
      <c r="B197" s="151"/>
      <c r="D197" s="147" t="s">
        <v>154</v>
      </c>
      <c r="E197" s="152" t="s">
        <v>1</v>
      </c>
      <c r="F197" s="153" t="s">
        <v>286</v>
      </c>
      <c r="H197" s="154">
        <v>76</v>
      </c>
      <c r="I197" s="155"/>
      <c r="L197" s="151"/>
      <c r="M197" s="156"/>
      <c r="T197" s="157"/>
      <c r="AT197" s="152" t="s">
        <v>154</v>
      </c>
      <c r="AU197" s="152" t="s">
        <v>83</v>
      </c>
      <c r="AV197" s="12" t="s">
        <v>83</v>
      </c>
      <c r="AW197" s="12" t="s">
        <v>30</v>
      </c>
      <c r="AX197" s="12" t="s">
        <v>81</v>
      </c>
      <c r="AY197" s="152" t="s">
        <v>127</v>
      </c>
    </row>
    <row r="198" spans="2:65" s="1" customFormat="1" ht="21.75" customHeight="1">
      <c r="B198" s="132"/>
      <c r="C198" s="133" t="s">
        <v>295</v>
      </c>
      <c r="D198" s="133" t="s">
        <v>129</v>
      </c>
      <c r="E198" s="134" t="s">
        <v>296</v>
      </c>
      <c r="F198" s="135" t="s">
        <v>297</v>
      </c>
      <c r="G198" s="136" t="s">
        <v>169</v>
      </c>
      <c r="H198" s="137">
        <v>228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38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133</v>
      </c>
      <c r="AT198" s="145" t="s">
        <v>129</v>
      </c>
      <c r="AU198" s="145" t="s">
        <v>83</v>
      </c>
      <c r="AY198" s="16" t="s">
        <v>127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6" t="s">
        <v>81</v>
      </c>
      <c r="BK198" s="146">
        <f>ROUND(I198*H198,2)</f>
        <v>0</v>
      </c>
      <c r="BL198" s="16" t="s">
        <v>133</v>
      </c>
      <c r="BM198" s="145" t="s">
        <v>298</v>
      </c>
    </row>
    <row r="199" spans="2:65" s="12" customFormat="1" ht="11.25">
      <c r="B199" s="151"/>
      <c r="D199" s="147" t="s">
        <v>154</v>
      </c>
      <c r="E199" s="152" t="s">
        <v>1</v>
      </c>
      <c r="F199" s="153" t="s">
        <v>299</v>
      </c>
      <c r="H199" s="154">
        <v>228</v>
      </c>
      <c r="I199" s="155"/>
      <c r="L199" s="151"/>
      <c r="M199" s="156"/>
      <c r="T199" s="157"/>
      <c r="AT199" s="152" t="s">
        <v>154</v>
      </c>
      <c r="AU199" s="152" t="s">
        <v>83</v>
      </c>
      <c r="AV199" s="12" t="s">
        <v>83</v>
      </c>
      <c r="AW199" s="12" t="s">
        <v>30</v>
      </c>
      <c r="AX199" s="12" t="s">
        <v>81</v>
      </c>
      <c r="AY199" s="152" t="s">
        <v>127</v>
      </c>
    </row>
    <row r="200" spans="2:65" s="1" customFormat="1" ht="21.75" customHeight="1">
      <c r="B200" s="132"/>
      <c r="C200" s="133" t="s">
        <v>300</v>
      </c>
      <c r="D200" s="133" t="s">
        <v>129</v>
      </c>
      <c r="E200" s="134" t="s">
        <v>301</v>
      </c>
      <c r="F200" s="135" t="s">
        <v>302</v>
      </c>
      <c r="G200" s="136" t="s">
        <v>169</v>
      </c>
      <c r="H200" s="137">
        <v>10</v>
      </c>
      <c r="I200" s="138"/>
      <c r="J200" s="139">
        <f>ROUND(I200*H200,2)</f>
        <v>0</v>
      </c>
      <c r="K200" s="140"/>
      <c r="L200" s="31"/>
      <c r="M200" s="141" t="s">
        <v>1</v>
      </c>
      <c r="N200" s="142" t="s">
        <v>38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133</v>
      </c>
      <c r="AT200" s="145" t="s">
        <v>129</v>
      </c>
      <c r="AU200" s="145" t="s">
        <v>83</v>
      </c>
      <c r="AY200" s="16" t="s">
        <v>127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6" t="s">
        <v>81</v>
      </c>
      <c r="BK200" s="146">
        <f>ROUND(I200*H200,2)</f>
        <v>0</v>
      </c>
      <c r="BL200" s="16" t="s">
        <v>133</v>
      </c>
      <c r="BM200" s="145" t="s">
        <v>303</v>
      </c>
    </row>
    <row r="201" spans="2:65" s="12" customFormat="1" ht="11.25">
      <c r="B201" s="151"/>
      <c r="D201" s="147" t="s">
        <v>154</v>
      </c>
      <c r="E201" s="152" t="s">
        <v>1</v>
      </c>
      <c r="F201" s="153" t="s">
        <v>281</v>
      </c>
      <c r="H201" s="154">
        <v>10</v>
      </c>
      <c r="I201" s="155"/>
      <c r="L201" s="151"/>
      <c r="M201" s="156"/>
      <c r="T201" s="157"/>
      <c r="AT201" s="152" t="s">
        <v>154</v>
      </c>
      <c r="AU201" s="152" t="s">
        <v>83</v>
      </c>
      <c r="AV201" s="12" t="s">
        <v>83</v>
      </c>
      <c r="AW201" s="12" t="s">
        <v>30</v>
      </c>
      <c r="AX201" s="12" t="s">
        <v>81</v>
      </c>
      <c r="AY201" s="152" t="s">
        <v>127</v>
      </c>
    </row>
    <row r="202" spans="2:65" s="1" customFormat="1" ht="21.75" customHeight="1">
      <c r="B202" s="132"/>
      <c r="C202" s="133" t="s">
        <v>304</v>
      </c>
      <c r="D202" s="133" t="s">
        <v>129</v>
      </c>
      <c r="E202" s="134" t="s">
        <v>305</v>
      </c>
      <c r="F202" s="135" t="s">
        <v>306</v>
      </c>
      <c r="G202" s="136" t="s">
        <v>169</v>
      </c>
      <c r="H202" s="137">
        <v>76</v>
      </c>
      <c r="I202" s="138"/>
      <c r="J202" s="139">
        <f>ROUND(I202*H202,2)</f>
        <v>0</v>
      </c>
      <c r="K202" s="140"/>
      <c r="L202" s="31"/>
      <c r="M202" s="141" t="s">
        <v>1</v>
      </c>
      <c r="N202" s="142" t="s">
        <v>38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133</v>
      </c>
      <c r="AT202" s="145" t="s">
        <v>129</v>
      </c>
      <c r="AU202" s="145" t="s">
        <v>83</v>
      </c>
      <c r="AY202" s="16" t="s">
        <v>127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81</v>
      </c>
      <c r="BK202" s="146">
        <f>ROUND(I202*H202,2)</f>
        <v>0</v>
      </c>
      <c r="BL202" s="16" t="s">
        <v>133</v>
      </c>
      <c r="BM202" s="145" t="s">
        <v>307</v>
      </c>
    </row>
    <row r="203" spans="2:65" s="12" customFormat="1" ht="11.25">
      <c r="B203" s="151"/>
      <c r="D203" s="147" t="s">
        <v>154</v>
      </c>
      <c r="E203" s="152" t="s">
        <v>1</v>
      </c>
      <c r="F203" s="153" t="s">
        <v>286</v>
      </c>
      <c r="H203" s="154">
        <v>76</v>
      </c>
      <c r="I203" s="155"/>
      <c r="L203" s="151"/>
      <c r="M203" s="156"/>
      <c r="T203" s="157"/>
      <c r="AT203" s="152" t="s">
        <v>154</v>
      </c>
      <c r="AU203" s="152" t="s">
        <v>83</v>
      </c>
      <c r="AV203" s="12" t="s">
        <v>83</v>
      </c>
      <c r="AW203" s="12" t="s">
        <v>30</v>
      </c>
      <c r="AX203" s="12" t="s">
        <v>81</v>
      </c>
      <c r="AY203" s="152" t="s">
        <v>127</v>
      </c>
    </row>
    <row r="204" spans="2:65" s="1" customFormat="1" ht="24.2" customHeight="1">
      <c r="B204" s="132"/>
      <c r="C204" s="133" t="s">
        <v>308</v>
      </c>
      <c r="D204" s="133" t="s">
        <v>129</v>
      </c>
      <c r="E204" s="134" t="s">
        <v>309</v>
      </c>
      <c r="F204" s="135" t="s">
        <v>310</v>
      </c>
      <c r="G204" s="136" t="s">
        <v>169</v>
      </c>
      <c r="H204" s="137">
        <v>76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38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133</v>
      </c>
      <c r="AT204" s="145" t="s">
        <v>129</v>
      </c>
      <c r="AU204" s="145" t="s">
        <v>83</v>
      </c>
      <c r="AY204" s="16" t="s">
        <v>127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81</v>
      </c>
      <c r="BK204" s="146">
        <f>ROUND(I204*H204,2)</f>
        <v>0</v>
      </c>
      <c r="BL204" s="16" t="s">
        <v>133</v>
      </c>
      <c r="BM204" s="145" t="s">
        <v>311</v>
      </c>
    </row>
    <row r="205" spans="2:65" s="12" customFormat="1" ht="11.25">
      <c r="B205" s="151"/>
      <c r="D205" s="147" t="s">
        <v>154</v>
      </c>
      <c r="E205" s="152" t="s">
        <v>1</v>
      </c>
      <c r="F205" s="153" t="s">
        <v>286</v>
      </c>
      <c r="H205" s="154">
        <v>76</v>
      </c>
      <c r="I205" s="155"/>
      <c r="L205" s="151"/>
      <c r="M205" s="156"/>
      <c r="T205" s="157"/>
      <c r="AT205" s="152" t="s">
        <v>154</v>
      </c>
      <c r="AU205" s="152" t="s">
        <v>83</v>
      </c>
      <c r="AV205" s="12" t="s">
        <v>83</v>
      </c>
      <c r="AW205" s="12" t="s">
        <v>30</v>
      </c>
      <c r="AX205" s="12" t="s">
        <v>81</v>
      </c>
      <c r="AY205" s="152" t="s">
        <v>127</v>
      </c>
    </row>
    <row r="206" spans="2:65" s="1" customFormat="1" ht="21.75" customHeight="1">
      <c r="B206" s="132"/>
      <c r="C206" s="133" t="s">
        <v>312</v>
      </c>
      <c r="D206" s="133" t="s">
        <v>129</v>
      </c>
      <c r="E206" s="134" t="s">
        <v>313</v>
      </c>
      <c r="F206" s="135" t="s">
        <v>314</v>
      </c>
      <c r="G206" s="136" t="s">
        <v>132</v>
      </c>
      <c r="H206" s="137">
        <v>48</v>
      </c>
      <c r="I206" s="138"/>
      <c r="J206" s="139">
        <f>ROUND(I206*H206,2)</f>
        <v>0</v>
      </c>
      <c r="K206" s="140"/>
      <c r="L206" s="31"/>
      <c r="M206" s="141" t="s">
        <v>1</v>
      </c>
      <c r="N206" s="142" t="s">
        <v>38</v>
      </c>
      <c r="P206" s="143">
        <f>O206*H206</f>
        <v>0</v>
      </c>
      <c r="Q206" s="143">
        <v>3.5999999999999999E-3</v>
      </c>
      <c r="R206" s="143">
        <f>Q206*H206</f>
        <v>0.17280000000000001</v>
      </c>
      <c r="S206" s="143">
        <v>0</v>
      </c>
      <c r="T206" s="144">
        <f>S206*H206</f>
        <v>0</v>
      </c>
      <c r="AR206" s="145" t="s">
        <v>133</v>
      </c>
      <c r="AT206" s="145" t="s">
        <v>129</v>
      </c>
      <c r="AU206" s="145" t="s">
        <v>83</v>
      </c>
      <c r="AY206" s="16" t="s">
        <v>127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6" t="s">
        <v>81</v>
      </c>
      <c r="BK206" s="146">
        <f>ROUND(I206*H206,2)</f>
        <v>0</v>
      </c>
      <c r="BL206" s="16" t="s">
        <v>133</v>
      </c>
      <c r="BM206" s="145" t="s">
        <v>315</v>
      </c>
    </row>
    <row r="207" spans="2:65" s="1" customFormat="1" ht="24.2" customHeight="1">
      <c r="B207" s="132"/>
      <c r="C207" s="133" t="s">
        <v>316</v>
      </c>
      <c r="D207" s="133" t="s">
        <v>129</v>
      </c>
      <c r="E207" s="134" t="s">
        <v>317</v>
      </c>
      <c r="F207" s="135" t="s">
        <v>318</v>
      </c>
      <c r="G207" s="136" t="s">
        <v>132</v>
      </c>
      <c r="H207" s="137">
        <v>10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38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133</v>
      </c>
      <c r="AT207" s="145" t="s">
        <v>129</v>
      </c>
      <c r="AU207" s="145" t="s">
        <v>83</v>
      </c>
      <c r="AY207" s="16" t="s">
        <v>127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6" t="s">
        <v>81</v>
      </c>
      <c r="BK207" s="146">
        <f>ROUND(I207*H207,2)</f>
        <v>0</v>
      </c>
      <c r="BL207" s="16" t="s">
        <v>133</v>
      </c>
      <c r="BM207" s="145" t="s">
        <v>319</v>
      </c>
    </row>
    <row r="208" spans="2:65" s="12" customFormat="1" ht="11.25">
      <c r="B208" s="151"/>
      <c r="D208" s="147" t="s">
        <v>154</v>
      </c>
      <c r="E208" s="152" t="s">
        <v>1</v>
      </c>
      <c r="F208" s="153" t="s">
        <v>320</v>
      </c>
      <c r="H208" s="154">
        <v>10</v>
      </c>
      <c r="I208" s="155"/>
      <c r="L208" s="151"/>
      <c r="M208" s="156"/>
      <c r="T208" s="157"/>
      <c r="AT208" s="152" t="s">
        <v>154</v>
      </c>
      <c r="AU208" s="152" t="s">
        <v>83</v>
      </c>
      <c r="AV208" s="12" t="s">
        <v>83</v>
      </c>
      <c r="AW208" s="12" t="s">
        <v>30</v>
      </c>
      <c r="AX208" s="12" t="s">
        <v>81</v>
      </c>
      <c r="AY208" s="152" t="s">
        <v>127</v>
      </c>
    </row>
    <row r="209" spans="2:65" s="1" customFormat="1" ht="16.5" customHeight="1">
      <c r="B209" s="132"/>
      <c r="C209" s="133" t="s">
        <v>321</v>
      </c>
      <c r="D209" s="133" t="s">
        <v>129</v>
      </c>
      <c r="E209" s="134" t="s">
        <v>322</v>
      </c>
      <c r="F209" s="135" t="s">
        <v>323</v>
      </c>
      <c r="G209" s="136" t="s">
        <v>132</v>
      </c>
      <c r="H209" s="137">
        <v>10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38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133</v>
      </c>
      <c r="AT209" s="145" t="s">
        <v>129</v>
      </c>
      <c r="AU209" s="145" t="s">
        <v>83</v>
      </c>
      <c r="AY209" s="16" t="s">
        <v>127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81</v>
      </c>
      <c r="BK209" s="146">
        <f>ROUND(I209*H209,2)</f>
        <v>0</v>
      </c>
      <c r="BL209" s="16" t="s">
        <v>133</v>
      </c>
      <c r="BM209" s="145" t="s">
        <v>324</v>
      </c>
    </row>
    <row r="210" spans="2:65" s="11" customFormat="1" ht="22.9" customHeight="1">
      <c r="B210" s="120"/>
      <c r="D210" s="121" t="s">
        <v>72</v>
      </c>
      <c r="E210" s="130" t="s">
        <v>166</v>
      </c>
      <c r="F210" s="130" t="s">
        <v>325</v>
      </c>
      <c r="I210" s="123"/>
      <c r="J210" s="131">
        <f>BK210</f>
        <v>0</v>
      </c>
      <c r="L210" s="120"/>
      <c r="M210" s="125"/>
      <c r="P210" s="126">
        <f>SUM(P211:P278)</f>
        <v>0</v>
      </c>
      <c r="R210" s="126">
        <f>SUM(R211:R278)</f>
        <v>2.1782749500000005</v>
      </c>
      <c r="T210" s="127">
        <f>SUM(T211:T278)</f>
        <v>0</v>
      </c>
      <c r="AR210" s="121" t="s">
        <v>81</v>
      </c>
      <c r="AT210" s="128" t="s">
        <v>72</v>
      </c>
      <c r="AU210" s="128" t="s">
        <v>81</v>
      </c>
      <c r="AY210" s="121" t="s">
        <v>127</v>
      </c>
      <c r="BK210" s="129">
        <f>SUM(BK211:BK278)</f>
        <v>0</v>
      </c>
    </row>
    <row r="211" spans="2:65" s="1" customFormat="1" ht="24.2" customHeight="1">
      <c r="B211" s="132"/>
      <c r="C211" s="133" t="s">
        <v>326</v>
      </c>
      <c r="D211" s="133" t="s">
        <v>129</v>
      </c>
      <c r="E211" s="134" t="s">
        <v>327</v>
      </c>
      <c r="F211" s="135" t="s">
        <v>328</v>
      </c>
      <c r="G211" s="136" t="s">
        <v>236</v>
      </c>
      <c r="H211" s="137">
        <v>3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38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133</v>
      </c>
      <c r="AT211" s="145" t="s">
        <v>129</v>
      </c>
      <c r="AU211" s="145" t="s">
        <v>83</v>
      </c>
      <c r="AY211" s="16" t="s">
        <v>127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81</v>
      </c>
      <c r="BK211" s="146">
        <f>ROUND(I211*H211,2)</f>
        <v>0</v>
      </c>
      <c r="BL211" s="16" t="s">
        <v>133</v>
      </c>
      <c r="BM211" s="145" t="s">
        <v>329</v>
      </c>
    </row>
    <row r="212" spans="2:65" s="12" customFormat="1" ht="11.25">
      <c r="B212" s="151"/>
      <c r="D212" s="147" t="s">
        <v>154</v>
      </c>
      <c r="E212" s="152" t="s">
        <v>1</v>
      </c>
      <c r="F212" s="153" t="s">
        <v>330</v>
      </c>
      <c r="H212" s="154">
        <v>2</v>
      </c>
      <c r="I212" s="155"/>
      <c r="L212" s="151"/>
      <c r="M212" s="156"/>
      <c r="T212" s="157"/>
      <c r="AT212" s="152" t="s">
        <v>154</v>
      </c>
      <c r="AU212" s="152" t="s">
        <v>83</v>
      </c>
      <c r="AV212" s="12" t="s">
        <v>83</v>
      </c>
      <c r="AW212" s="12" t="s">
        <v>30</v>
      </c>
      <c r="AX212" s="12" t="s">
        <v>73</v>
      </c>
      <c r="AY212" s="152" t="s">
        <v>127</v>
      </c>
    </row>
    <row r="213" spans="2:65" s="12" customFormat="1" ht="11.25">
      <c r="B213" s="151"/>
      <c r="D213" s="147" t="s">
        <v>154</v>
      </c>
      <c r="E213" s="152" t="s">
        <v>1</v>
      </c>
      <c r="F213" s="153" t="s">
        <v>331</v>
      </c>
      <c r="H213" s="154">
        <v>1</v>
      </c>
      <c r="I213" s="155"/>
      <c r="L213" s="151"/>
      <c r="M213" s="156"/>
      <c r="T213" s="157"/>
      <c r="AT213" s="152" t="s">
        <v>154</v>
      </c>
      <c r="AU213" s="152" t="s">
        <v>83</v>
      </c>
      <c r="AV213" s="12" t="s">
        <v>83</v>
      </c>
      <c r="AW213" s="12" t="s">
        <v>30</v>
      </c>
      <c r="AX213" s="12" t="s">
        <v>73</v>
      </c>
      <c r="AY213" s="152" t="s">
        <v>127</v>
      </c>
    </row>
    <row r="214" spans="2:65" s="13" customFormat="1" ht="11.25">
      <c r="B214" s="158"/>
      <c r="D214" s="147" t="s">
        <v>154</v>
      </c>
      <c r="E214" s="159" t="s">
        <v>1</v>
      </c>
      <c r="F214" s="160" t="s">
        <v>181</v>
      </c>
      <c r="H214" s="161">
        <v>3</v>
      </c>
      <c r="I214" s="162"/>
      <c r="L214" s="158"/>
      <c r="M214" s="163"/>
      <c r="T214" s="164"/>
      <c r="AT214" s="159" t="s">
        <v>154</v>
      </c>
      <c r="AU214" s="159" t="s">
        <v>83</v>
      </c>
      <c r="AV214" s="13" t="s">
        <v>133</v>
      </c>
      <c r="AW214" s="13" t="s">
        <v>30</v>
      </c>
      <c r="AX214" s="13" t="s">
        <v>81</v>
      </c>
      <c r="AY214" s="159" t="s">
        <v>127</v>
      </c>
    </row>
    <row r="215" spans="2:65" s="1" customFormat="1" ht="24.2" customHeight="1">
      <c r="B215" s="132"/>
      <c r="C215" s="165" t="s">
        <v>332</v>
      </c>
      <c r="D215" s="165" t="s">
        <v>217</v>
      </c>
      <c r="E215" s="166" t="s">
        <v>333</v>
      </c>
      <c r="F215" s="167" t="s">
        <v>334</v>
      </c>
      <c r="G215" s="168" t="s">
        <v>236</v>
      </c>
      <c r="H215" s="169">
        <v>2</v>
      </c>
      <c r="I215" s="170"/>
      <c r="J215" s="171">
        <f>ROUND(I215*H215,2)</f>
        <v>0</v>
      </c>
      <c r="K215" s="172"/>
      <c r="L215" s="173"/>
      <c r="M215" s="174" t="s">
        <v>1</v>
      </c>
      <c r="N215" s="175" t="s">
        <v>38</v>
      </c>
      <c r="P215" s="143">
        <f>O215*H215</f>
        <v>0</v>
      </c>
      <c r="Q215" s="143">
        <v>1.2200000000000001E-2</v>
      </c>
      <c r="R215" s="143">
        <f>Q215*H215</f>
        <v>2.4400000000000002E-2</v>
      </c>
      <c r="S215" s="143">
        <v>0</v>
      </c>
      <c r="T215" s="144">
        <f>S215*H215</f>
        <v>0</v>
      </c>
      <c r="AR215" s="145" t="s">
        <v>166</v>
      </c>
      <c r="AT215" s="145" t="s">
        <v>217</v>
      </c>
      <c r="AU215" s="145" t="s">
        <v>83</v>
      </c>
      <c r="AY215" s="16" t="s">
        <v>127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6" t="s">
        <v>81</v>
      </c>
      <c r="BK215" s="146">
        <f>ROUND(I215*H215,2)</f>
        <v>0</v>
      </c>
      <c r="BL215" s="16" t="s">
        <v>133</v>
      </c>
      <c r="BM215" s="145" t="s">
        <v>335</v>
      </c>
    </row>
    <row r="216" spans="2:65" s="1" customFormat="1" ht="21.75" customHeight="1">
      <c r="B216" s="132"/>
      <c r="C216" s="165" t="s">
        <v>336</v>
      </c>
      <c r="D216" s="165" t="s">
        <v>217</v>
      </c>
      <c r="E216" s="166" t="s">
        <v>337</v>
      </c>
      <c r="F216" s="167" t="s">
        <v>338</v>
      </c>
      <c r="G216" s="168" t="s">
        <v>236</v>
      </c>
      <c r="H216" s="169">
        <v>1</v>
      </c>
      <c r="I216" s="170"/>
      <c r="J216" s="171">
        <f>ROUND(I216*H216,2)</f>
        <v>0</v>
      </c>
      <c r="K216" s="172"/>
      <c r="L216" s="173"/>
      <c r="M216" s="174" t="s">
        <v>1</v>
      </c>
      <c r="N216" s="175" t="s">
        <v>38</v>
      </c>
      <c r="P216" s="143">
        <f>O216*H216</f>
        <v>0</v>
      </c>
      <c r="Q216" s="143">
        <v>4.1000000000000003E-3</v>
      </c>
      <c r="R216" s="143">
        <f>Q216*H216</f>
        <v>4.1000000000000003E-3</v>
      </c>
      <c r="S216" s="143">
        <v>0</v>
      </c>
      <c r="T216" s="144">
        <f>S216*H216</f>
        <v>0</v>
      </c>
      <c r="AR216" s="145" t="s">
        <v>166</v>
      </c>
      <c r="AT216" s="145" t="s">
        <v>217</v>
      </c>
      <c r="AU216" s="145" t="s">
        <v>83</v>
      </c>
      <c r="AY216" s="16" t="s">
        <v>127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81</v>
      </c>
      <c r="BK216" s="146">
        <f>ROUND(I216*H216,2)</f>
        <v>0</v>
      </c>
      <c r="BL216" s="16" t="s">
        <v>133</v>
      </c>
      <c r="BM216" s="145" t="s">
        <v>339</v>
      </c>
    </row>
    <row r="217" spans="2:65" s="1" customFormat="1" ht="24.2" customHeight="1">
      <c r="B217" s="132"/>
      <c r="C217" s="133" t="s">
        <v>340</v>
      </c>
      <c r="D217" s="133" t="s">
        <v>129</v>
      </c>
      <c r="E217" s="134" t="s">
        <v>341</v>
      </c>
      <c r="F217" s="135" t="s">
        <v>342</v>
      </c>
      <c r="G217" s="136" t="s">
        <v>236</v>
      </c>
      <c r="H217" s="137">
        <v>2</v>
      </c>
      <c r="I217" s="138"/>
      <c r="J217" s="139">
        <f>ROUND(I217*H217,2)</f>
        <v>0</v>
      </c>
      <c r="K217" s="140"/>
      <c r="L217" s="31"/>
      <c r="M217" s="141" t="s">
        <v>1</v>
      </c>
      <c r="N217" s="142" t="s">
        <v>38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133</v>
      </c>
      <c r="AT217" s="145" t="s">
        <v>129</v>
      </c>
      <c r="AU217" s="145" t="s">
        <v>83</v>
      </c>
      <c r="AY217" s="16" t="s">
        <v>127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6" t="s">
        <v>81</v>
      </c>
      <c r="BK217" s="146">
        <f>ROUND(I217*H217,2)</f>
        <v>0</v>
      </c>
      <c r="BL217" s="16" t="s">
        <v>133</v>
      </c>
      <c r="BM217" s="145" t="s">
        <v>343</v>
      </c>
    </row>
    <row r="218" spans="2:65" s="1" customFormat="1" ht="24.2" customHeight="1">
      <c r="B218" s="132"/>
      <c r="C218" s="165" t="s">
        <v>232</v>
      </c>
      <c r="D218" s="165" t="s">
        <v>217</v>
      </c>
      <c r="E218" s="166" t="s">
        <v>344</v>
      </c>
      <c r="F218" s="167" t="s">
        <v>345</v>
      </c>
      <c r="G218" s="168" t="s">
        <v>236</v>
      </c>
      <c r="H218" s="169">
        <v>2</v>
      </c>
      <c r="I218" s="170"/>
      <c r="J218" s="171">
        <f>ROUND(I218*H218,2)</f>
        <v>0</v>
      </c>
      <c r="K218" s="172"/>
      <c r="L218" s="173"/>
      <c r="M218" s="174" t="s">
        <v>1</v>
      </c>
      <c r="N218" s="175" t="s">
        <v>38</v>
      </c>
      <c r="P218" s="143">
        <f>O218*H218</f>
        <v>0</v>
      </c>
      <c r="Q218" s="143">
        <v>1.4500000000000001E-2</v>
      </c>
      <c r="R218" s="143">
        <f>Q218*H218</f>
        <v>2.9000000000000001E-2</v>
      </c>
      <c r="S218" s="143">
        <v>0</v>
      </c>
      <c r="T218" s="144">
        <f>S218*H218</f>
        <v>0</v>
      </c>
      <c r="AR218" s="145" t="s">
        <v>166</v>
      </c>
      <c r="AT218" s="145" t="s">
        <v>217</v>
      </c>
      <c r="AU218" s="145" t="s">
        <v>83</v>
      </c>
      <c r="AY218" s="16" t="s">
        <v>127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81</v>
      </c>
      <c r="BK218" s="146">
        <f>ROUND(I218*H218,2)</f>
        <v>0</v>
      </c>
      <c r="BL218" s="16" t="s">
        <v>133</v>
      </c>
      <c r="BM218" s="145" t="s">
        <v>346</v>
      </c>
    </row>
    <row r="219" spans="2:65" s="1" customFormat="1" ht="24.2" customHeight="1">
      <c r="B219" s="132"/>
      <c r="C219" s="133" t="s">
        <v>347</v>
      </c>
      <c r="D219" s="133" t="s">
        <v>129</v>
      </c>
      <c r="E219" s="134" t="s">
        <v>348</v>
      </c>
      <c r="F219" s="135" t="s">
        <v>349</v>
      </c>
      <c r="G219" s="136" t="s">
        <v>236</v>
      </c>
      <c r="H219" s="137">
        <v>4</v>
      </c>
      <c r="I219" s="138"/>
      <c r="J219" s="139">
        <f>ROUND(I219*H219,2)</f>
        <v>0</v>
      </c>
      <c r="K219" s="140"/>
      <c r="L219" s="31"/>
      <c r="M219" s="141" t="s">
        <v>1</v>
      </c>
      <c r="N219" s="142" t="s">
        <v>38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133</v>
      </c>
      <c r="AT219" s="145" t="s">
        <v>129</v>
      </c>
      <c r="AU219" s="145" t="s">
        <v>83</v>
      </c>
      <c r="AY219" s="16" t="s">
        <v>127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6" t="s">
        <v>81</v>
      </c>
      <c r="BK219" s="146">
        <f>ROUND(I219*H219,2)</f>
        <v>0</v>
      </c>
      <c r="BL219" s="16" t="s">
        <v>133</v>
      </c>
      <c r="BM219" s="145" t="s">
        <v>350</v>
      </c>
    </row>
    <row r="220" spans="2:65" s="12" customFormat="1" ht="11.25">
      <c r="B220" s="151"/>
      <c r="D220" s="147" t="s">
        <v>154</v>
      </c>
      <c r="E220" s="152" t="s">
        <v>1</v>
      </c>
      <c r="F220" s="153" t="s">
        <v>351</v>
      </c>
      <c r="H220" s="154">
        <v>1</v>
      </c>
      <c r="I220" s="155"/>
      <c r="L220" s="151"/>
      <c r="M220" s="156"/>
      <c r="T220" s="157"/>
      <c r="AT220" s="152" t="s">
        <v>154</v>
      </c>
      <c r="AU220" s="152" t="s">
        <v>83</v>
      </c>
      <c r="AV220" s="12" t="s">
        <v>83</v>
      </c>
      <c r="AW220" s="12" t="s">
        <v>30</v>
      </c>
      <c r="AX220" s="12" t="s">
        <v>73</v>
      </c>
      <c r="AY220" s="152" t="s">
        <v>127</v>
      </c>
    </row>
    <row r="221" spans="2:65" s="12" customFormat="1" ht="11.25">
      <c r="B221" s="151"/>
      <c r="D221" s="147" t="s">
        <v>154</v>
      </c>
      <c r="E221" s="152" t="s">
        <v>1</v>
      </c>
      <c r="F221" s="153" t="s">
        <v>352</v>
      </c>
      <c r="H221" s="154">
        <v>1</v>
      </c>
      <c r="I221" s="155"/>
      <c r="L221" s="151"/>
      <c r="M221" s="156"/>
      <c r="T221" s="157"/>
      <c r="AT221" s="152" t="s">
        <v>154</v>
      </c>
      <c r="AU221" s="152" t="s">
        <v>83</v>
      </c>
      <c r="AV221" s="12" t="s">
        <v>83</v>
      </c>
      <c r="AW221" s="12" t="s">
        <v>30</v>
      </c>
      <c r="AX221" s="12" t="s">
        <v>73</v>
      </c>
      <c r="AY221" s="152" t="s">
        <v>127</v>
      </c>
    </row>
    <row r="222" spans="2:65" s="12" customFormat="1" ht="11.25">
      <c r="B222" s="151"/>
      <c r="D222" s="147" t="s">
        <v>154</v>
      </c>
      <c r="E222" s="152" t="s">
        <v>1</v>
      </c>
      <c r="F222" s="153" t="s">
        <v>353</v>
      </c>
      <c r="H222" s="154">
        <v>2</v>
      </c>
      <c r="I222" s="155"/>
      <c r="L222" s="151"/>
      <c r="M222" s="156"/>
      <c r="T222" s="157"/>
      <c r="AT222" s="152" t="s">
        <v>154</v>
      </c>
      <c r="AU222" s="152" t="s">
        <v>83</v>
      </c>
      <c r="AV222" s="12" t="s">
        <v>83</v>
      </c>
      <c r="AW222" s="12" t="s">
        <v>30</v>
      </c>
      <c r="AX222" s="12" t="s">
        <v>73</v>
      </c>
      <c r="AY222" s="152" t="s">
        <v>127</v>
      </c>
    </row>
    <row r="223" spans="2:65" s="13" customFormat="1" ht="11.25">
      <c r="B223" s="158"/>
      <c r="D223" s="147" t="s">
        <v>154</v>
      </c>
      <c r="E223" s="159" t="s">
        <v>1</v>
      </c>
      <c r="F223" s="160" t="s">
        <v>181</v>
      </c>
      <c r="H223" s="161">
        <v>4</v>
      </c>
      <c r="I223" s="162"/>
      <c r="L223" s="158"/>
      <c r="M223" s="163"/>
      <c r="T223" s="164"/>
      <c r="AT223" s="159" t="s">
        <v>154</v>
      </c>
      <c r="AU223" s="159" t="s">
        <v>83</v>
      </c>
      <c r="AV223" s="13" t="s">
        <v>133</v>
      </c>
      <c r="AW223" s="13" t="s">
        <v>30</v>
      </c>
      <c r="AX223" s="13" t="s">
        <v>81</v>
      </c>
      <c r="AY223" s="159" t="s">
        <v>127</v>
      </c>
    </row>
    <row r="224" spans="2:65" s="1" customFormat="1" ht="16.5" customHeight="1">
      <c r="B224" s="132"/>
      <c r="C224" s="165" t="s">
        <v>354</v>
      </c>
      <c r="D224" s="165" t="s">
        <v>217</v>
      </c>
      <c r="E224" s="166" t="s">
        <v>355</v>
      </c>
      <c r="F224" s="167" t="s">
        <v>356</v>
      </c>
      <c r="G224" s="168" t="s">
        <v>236</v>
      </c>
      <c r="H224" s="169">
        <v>1</v>
      </c>
      <c r="I224" s="170"/>
      <c r="J224" s="171">
        <f t="shared" ref="J224:J230" si="10">ROUND(I224*H224,2)</f>
        <v>0</v>
      </c>
      <c r="K224" s="172"/>
      <c r="L224" s="173"/>
      <c r="M224" s="174" t="s">
        <v>1</v>
      </c>
      <c r="N224" s="175" t="s">
        <v>38</v>
      </c>
      <c r="P224" s="143">
        <f t="shared" ref="P224:P230" si="11">O224*H224</f>
        <v>0</v>
      </c>
      <c r="Q224" s="143">
        <v>1.04E-2</v>
      </c>
      <c r="R224" s="143">
        <f t="shared" ref="R224:R230" si="12">Q224*H224</f>
        <v>1.04E-2</v>
      </c>
      <c r="S224" s="143">
        <v>0</v>
      </c>
      <c r="T224" s="144">
        <f t="shared" ref="T224:T230" si="13">S224*H224</f>
        <v>0</v>
      </c>
      <c r="AR224" s="145" t="s">
        <v>166</v>
      </c>
      <c r="AT224" s="145" t="s">
        <v>217</v>
      </c>
      <c r="AU224" s="145" t="s">
        <v>83</v>
      </c>
      <c r="AY224" s="16" t="s">
        <v>127</v>
      </c>
      <c r="BE224" s="146">
        <f t="shared" ref="BE224:BE230" si="14">IF(N224="základní",J224,0)</f>
        <v>0</v>
      </c>
      <c r="BF224" s="146">
        <f t="shared" ref="BF224:BF230" si="15">IF(N224="snížená",J224,0)</f>
        <v>0</v>
      </c>
      <c r="BG224" s="146">
        <f t="shared" ref="BG224:BG230" si="16">IF(N224="zákl. přenesená",J224,0)</f>
        <v>0</v>
      </c>
      <c r="BH224" s="146">
        <f t="shared" ref="BH224:BH230" si="17">IF(N224="sníž. přenesená",J224,0)</f>
        <v>0</v>
      </c>
      <c r="BI224" s="146">
        <f t="shared" ref="BI224:BI230" si="18">IF(N224="nulová",J224,0)</f>
        <v>0</v>
      </c>
      <c r="BJ224" s="16" t="s">
        <v>81</v>
      </c>
      <c r="BK224" s="146">
        <f t="shared" ref="BK224:BK230" si="19">ROUND(I224*H224,2)</f>
        <v>0</v>
      </c>
      <c r="BL224" s="16" t="s">
        <v>133</v>
      </c>
      <c r="BM224" s="145" t="s">
        <v>357</v>
      </c>
    </row>
    <row r="225" spans="2:65" s="1" customFormat="1" ht="24.2" customHeight="1">
      <c r="B225" s="132"/>
      <c r="C225" s="165" t="s">
        <v>358</v>
      </c>
      <c r="D225" s="165" t="s">
        <v>217</v>
      </c>
      <c r="E225" s="166" t="s">
        <v>359</v>
      </c>
      <c r="F225" s="167" t="s">
        <v>360</v>
      </c>
      <c r="G225" s="168" t="s">
        <v>236</v>
      </c>
      <c r="H225" s="169">
        <v>2</v>
      </c>
      <c r="I225" s="170"/>
      <c r="J225" s="171">
        <f t="shared" si="10"/>
        <v>0</v>
      </c>
      <c r="K225" s="172"/>
      <c r="L225" s="173"/>
      <c r="M225" s="174" t="s">
        <v>1</v>
      </c>
      <c r="N225" s="175" t="s">
        <v>38</v>
      </c>
      <c r="P225" s="143">
        <f t="shared" si="11"/>
        <v>0</v>
      </c>
      <c r="Q225" s="143">
        <v>4.1000000000000003E-3</v>
      </c>
      <c r="R225" s="143">
        <f t="shared" si="12"/>
        <v>8.2000000000000007E-3</v>
      </c>
      <c r="S225" s="143">
        <v>0</v>
      </c>
      <c r="T225" s="144">
        <f t="shared" si="13"/>
        <v>0</v>
      </c>
      <c r="AR225" s="145" t="s">
        <v>166</v>
      </c>
      <c r="AT225" s="145" t="s">
        <v>217</v>
      </c>
      <c r="AU225" s="145" t="s">
        <v>83</v>
      </c>
      <c r="AY225" s="16" t="s">
        <v>127</v>
      </c>
      <c r="BE225" s="146">
        <f t="shared" si="14"/>
        <v>0</v>
      </c>
      <c r="BF225" s="146">
        <f t="shared" si="15"/>
        <v>0</v>
      </c>
      <c r="BG225" s="146">
        <f t="shared" si="16"/>
        <v>0</v>
      </c>
      <c r="BH225" s="146">
        <f t="shared" si="17"/>
        <v>0</v>
      </c>
      <c r="BI225" s="146">
        <f t="shared" si="18"/>
        <v>0</v>
      </c>
      <c r="BJ225" s="16" t="s">
        <v>81</v>
      </c>
      <c r="BK225" s="146">
        <f t="shared" si="19"/>
        <v>0</v>
      </c>
      <c r="BL225" s="16" t="s">
        <v>133</v>
      </c>
      <c r="BM225" s="145" t="s">
        <v>361</v>
      </c>
    </row>
    <row r="226" spans="2:65" s="1" customFormat="1" ht="16.5" customHeight="1">
      <c r="B226" s="132"/>
      <c r="C226" s="165" t="s">
        <v>362</v>
      </c>
      <c r="D226" s="165" t="s">
        <v>217</v>
      </c>
      <c r="E226" s="166" t="s">
        <v>363</v>
      </c>
      <c r="F226" s="167" t="s">
        <v>364</v>
      </c>
      <c r="G226" s="168" t="s">
        <v>236</v>
      </c>
      <c r="H226" s="169">
        <v>1</v>
      </c>
      <c r="I226" s="170"/>
      <c r="J226" s="171">
        <f t="shared" si="10"/>
        <v>0</v>
      </c>
      <c r="K226" s="172"/>
      <c r="L226" s="173"/>
      <c r="M226" s="174" t="s">
        <v>1</v>
      </c>
      <c r="N226" s="175" t="s">
        <v>38</v>
      </c>
      <c r="P226" s="143">
        <f t="shared" si="11"/>
        <v>0</v>
      </c>
      <c r="Q226" s="143">
        <v>8.3000000000000001E-3</v>
      </c>
      <c r="R226" s="143">
        <f t="shared" si="12"/>
        <v>8.3000000000000001E-3</v>
      </c>
      <c r="S226" s="143">
        <v>0</v>
      </c>
      <c r="T226" s="144">
        <f t="shared" si="13"/>
        <v>0</v>
      </c>
      <c r="AR226" s="145" t="s">
        <v>166</v>
      </c>
      <c r="AT226" s="145" t="s">
        <v>217</v>
      </c>
      <c r="AU226" s="145" t="s">
        <v>83</v>
      </c>
      <c r="AY226" s="16" t="s">
        <v>127</v>
      </c>
      <c r="BE226" s="146">
        <f t="shared" si="14"/>
        <v>0</v>
      </c>
      <c r="BF226" s="146">
        <f t="shared" si="15"/>
        <v>0</v>
      </c>
      <c r="BG226" s="146">
        <f t="shared" si="16"/>
        <v>0</v>
      </c>
      <c r="BH226" s="146">
        <f t="shared" si="17"/>
        <v>0</v>
      </c>
      <c r="BI226" s="146">
        <f t="shared" si="18"/>
        <v>0</v>
      </c>
      <c r="BJ226" s="16" t="s">
        <v>81</v>
      </c>
      <c r="BK226" s="146">
        <f t="shared" si="19"/>
        <v>0</v>
      </c>
      <c r="BL226" s="16" t="s">
        <v>133</v>
      </c>
      <c r="BM226" s="145" t="s">
        <v>365</v>
      </c>
    </row>
    <row r="227" spans="2:65" s="1" customFormat="1" ht="24.2" customHeight="1">
      <c r="B227" s="132"/>
      <c r="C227" s="133" t="s">
        <v>366</v>
      </c>
      <c r="D227" s="133" t="s">
        <v>129</v>
      </c>
      <c r="E227" s="134" t="s">
        <v>367</v>
      </c>
      <c r="F227" s="135" t="s">
        <v>368</v>
      </c>
      <c r="G227" s="136" t="s">
        <v>236</v>
      </c>
      <c r="H227" s="137">
        <v>1</v>
      </c>
      <c r="I227" s="138"/>
      <c r="J227" s="139">
        <f t="shared" si="10"/>
        <v>0</v>
      </c>
      <c r="K227" s="140"/>
      <c r="L227" s="31"/>
      <c r="M227" s="141" t="s">
        <v>1</v>
      </c>
      <c r="N227" s="142" t="s">
        <v>38</v>
      </c>
      <c r="P227" s="143">
        <f t="shared" si="11"/>
        <v>0</v>
      </c>
      <c r="Q227" s="143">
        <v>0</v>
      </c>
      <c r="R227" s="143">
        <f t="shared" si="12"/>
        <v>0</v>
      </c>
      <c r="S227" s="143">
        <v>0</v>
      </c>
      <c r="T227" s="144">
        <f t="shared" si="13"/>
        <v>0</v>
      </c>
      <c r="AR227" s="145" t="s">
        <v>133</v>
      </c>
      <c r="AT227" s="145" t="s">
        <v>129</v>
      </c>
      <c r="AU227" s="145" t="s">
        <v>83</v>
      </c>
      <c r="AY227" s="16" t="s">
        <v>127</v>
      </c>
      <c r="BE227" s="146">
        <f t="shared" si="14"/>
        <v>0</v>
      </c>
      <c r="BF227" s="146">
        <f t="shared" si="15"/>
        <v>0</v>
      </c>
      <c r="BG227" s="146">
        <f t="shared" si="16"/>
        <v>0</v>
      </c>
      <c r="BH227" s="146">
        <f t="shared" si="17"/>
        <v>0</v>
      </c>
      <c r="BI227" s="146">
        <f t="shared" si="18"/>
        <v>0</v>
      </c>
      <c r="BJ227" s="16" t="s">
        <v>81</v>
      </c>
      <c r="BK227" s="146">
        <f t="shared" si="19"/>
        <v>0</v>
      </c>
      <c r="BL227" s="16" t="s">
        <v>133</v>
      </c>
      <c r="BM227" s="145" t="s">
        <v>369</v>
      </c>
    </row>
    <row r="228" spans="2:65" s="1" customFormat="1" ht="24.2" customHeight="1">
      <c r="B228" s="132"/>
      <c r="C228" s="165" t="s">
        <v>370</v>
      </c>
      <c r="D228" s="165" t="s">
        <v>217</v>
      </c>
      <c r="E228" s="166" t="s">
        <v>371</v>
      </c>
      <c r="F228" s="167" t="s">
        <v>372</v>
      </c>
      <c r="G228" s="168" t="s">
        <v>236</v>
      </c>
      <c r="H228" s="169">
        <v>1</v>
      </c>
      <c r="I228" s="170"/>
      <c r="J228" s="171">
        <f t="shared" si="10"/>
        <v>0</v>
      </c>
      <c r="K228" s="172"/>
      <c r="L228" s="173"/>
      <c r="M228" s="174" t="s">
        <v>1</v>
      </c>
      <c r="N228" s="175" t="s">
        <v>38</v>
      </c>
      <c r="P228" s="143">
        <f t="shared" si="11"/>
        <v>0</v>
      </c>
      <c r="Q228" s="143">
        <v>1.78E-2</v>
      </c>
      <c r="R228" s="143">
        <f t="shared" si="12"/>
        <v>1.78E-2</v>
      </c>
      <c r="S228" s="143">
        <v>0</v>
      </c>
      <c r="T228" s="144">
        <f t="shared" si="13"/>
        <v>0</v>
      </c>
      <c r="AR228" s="145" t="s">
        <v>166</v>
      </c>
      <c r="AT228" s="145" t="s">
        <v>217</v>
      </c>
      <c r="AU228" s="145" t="s">
        <v>83</v>
      </c>
      <c r="AY228" s="16" t="s">
        <v>127</v>
      </c>
      <c r="BE228" s="146">
        <f t="shared" si="14"/>
        <v>0</v>
      </c>
      <c r="BF228" s="146">
        <f t="shared" si="15"/>
        <v>0</v>
      </c>
      <c r="BG228" s="146">
        <f t="shared" si="16"/>
        <v>0</v>
      </c>
      <c r="BH228" s="146">
        <f t="shared" si="17"/>
        <v>0</v>
      </c>
      <c r="BI228" s="146">
        <f t="shared" si="18"/>
        <v>0</v>
      </c>
      <c r="BJ228" s="16" t="s">
        <v>81</v>
      </c>
      <c r="BK228" s="146">
        <f t="shared" si="19"/>
        <v>0</v>
      </c>
      <c r="BL228" s="16" t="s">
        <v>133</v>
      </c>
      <c r="BM228" s="145" t="s">
        <v>373</v>
      </c>
    </row>
    <row r="229" spans="2:65" s="1" customFormat="1" ht="24.2" customHeight="1">
      <c r="B229" s="132"/>
      <c r="C229" s="133" t="s">
        <v>374</v>
      </c>
      <c r="D229" s="133" t="s">
        <v>129</v>
      </c>
      <c r="E229" s="134" t="s">
        <v>375</v>
      </c>
      <c r="F229" s="135" t="s">
        <v>376</v>
      </c>
      <c r="G229" s="136" t="s">
        <v>132</v>
      </c>
      <c r="H229" s="137">
        <v>203</v>
      </c>
      <c r="I229" s="138"/>
      <c r="J229" s="139">
        <f t="shared" si="10"/>
        <v>0</v>
      </c>
      <c r="K229" s="140"/>
      <c r="L229" s="31"/>
      <c r="M229" s="141" t="s">
        <v>1</v>
      </c>
      <c r="N229" s="142" t="s">
        <v>38</v>
      </c>
      <c r="P229" s="143">
        <f t="shared" si="11"/>
        <v>0</v>
      </c>
      <c r="Q229" s="143">
        <v>0</v>
      </c>
      <c r="R229" s="143">
        <f t="shared" si="12"/>
        <v>0</v>
      </c>
      <c r="S229" s="143">
        <v>0</v>
      </c>
      <c r="T229" s="144">
        <f t="shared" si="13"/>
        <v>0</v>
      </c>
      <c r="AR229" s="145" t="s">
        <v>133</v>
      </c>
      <c r="AT229" s="145" t="s">
        <v>129</v>
      </c>
      <c r="AU229" s="145" t="s">
        <v>83</v>
      </c>
      <c r="AY229" s="16" t="s">
        <v>127</v>
      </c>
      <c r="BE229" s="146">
        <f t="shared" si="14"/>
        <v>0</v>
      </c>
      <c r="BF229" s="146">
        <f t="shared" si="15"/>
        <v>0</v>
      </c>
      <c r="BG229" s="146">
        <f t="shared" si="16"/>
        <v>0</v>
      </c>
      <c r="BH229" s="146">
        <f t="shared" si="17"/>
        <v>0</v>
      </c>
      <c r="BI229" s="146">
        <f t="shared" si="18"/>
        <v>0</v>
      </c>
      <c r="BJ229" s="16" t="s">
        <v>81</v>
      </c>
      <c r="BK229" s="146">
        <f t="shared" si="19"/>
        <v>0</v>
      </c>
      <c r="BL229" s="16" t="s">
        <v>133</v>
      </c>
      <c r="BM229" s="145" t="s">
        <v>377</v>
      </c>
    </row>
    <row r="230" spans="2:65" s="1" customFormat="1" ht="24.2" customHeight="1">
      <c r="B230" s="132"/>
      <c r="C230" s="165" t="s">
        <v>378</v>
      </c>
      <c r="D230" s="165" t="s">
        <v>217</v>
      </c>
      <c r="E230" s="166" t="s">
        <v>379</v>
      </c>
      <c r="F230" s="167" t="s">
        <v>380</v>
      </c>
      <c r="G230" s="168" t="s">
        <v>132</v>
      </c>
      <c r="H230" s="169">
        <v>206.04499999999999</v>
      </c>
      <c r="I230" s="170"/>
      <c r="J230" s="171">
        <f t="shared" si="10"/>
        <v>0</v>
      </c>
      <c r="K230" s="172"/>
      <c r="L230" s="173"/>
      <c r="M230" s="174" t="s">
        <v>1</v>
      </c>
      <c r="N230" s="175" t="s">
        <v>38</v>
      </c>
      <c r="P230" s="143">
        <f t="shared" si="11"/>
        <v>0</v>
      </c>
      <c r="Q230" s="143">
        <v>2.1099999999999999E-3</v>
      </c>
      <c r="R230" s="143">
        <f t="shared" si="12"/>
        <v>0.43475494999999997</v>
      </c>
      <c r="S230" s="143">
        <v>0</v>
      </c>
      <c r="T230" s="144">
        <f t="shared" si="13"/>
        <v>0</v>
      </c>
      <c r="AR230" s="145" t="s">
        <v>166</v>
      </c>
      <c r="AT230" s="145" t="s">
        <v>217</v>
      </c>
      <c r="AU230" s="145" t="s">
        <v>83</v>
      </c>
      <c r="AY230" s="16" t="s">
        <v>127</v>
      </c>
      <c r="BE230" s="146">
        <f t="shared" si="14"/>
        <v>0</v>
      </c>
      <c r="BF230" s="146">
        <f t="shared" si="15"/>
        <v>0</v>
      </c>
      <c r="BG230" s="146">
        <f t="shared" si="16"/>
        <v>0</v>
      </c>
      <c r="BH230" s="146">
        <f t="shared" si="17"/>
        <v>0</v>
      </c>
      <c r="BI230" s="146">
        <f t="shared" si="18"/>
        <v>0</v>
      </c>
      <c r="BJ230" s="16" t="s">
        <v>81</v>
      </c>
      <c r="BK230" s="146">
        <f t="shared" si="19"/>
        <v>0</v>
      </c>
      <c r="BL230" s="16" t="s">
        <v>133</v>
      </c>
      <c r="BM230" s="145" t="s">
        <v>381</v>
      </c>
    </row>
    <row r="231" spans="2:65" s="1" customFormat="1" ht="19.5">
      <c r="B231" s="31"/>
      <c r="D231" s="147" t="s">
        <v>135</v>
      </c>
      <c r="F231" s="148" t="s">
        <v>382</v>
      </c>
      <c r="I231" s="149"/>
      <c r="L231" s="31"/>
      <c r="M231" s="150"/>
      <c r="T231" s="55"/>
      <c r="AT231" s="16" t="s">
        <v>135</v>
      </c>
      <c r="AU231" s="16" t="s">
        <v>83</v>
      </c>
    </row>
    <row r="232" spans="2:65" s="12" customFormat="1" ht="11.25">
      <c r="B232" s="151"/>
      <c r="D232" s="147" t="s">
        <v>154</v>
      </c>
      <c r="F232" s="153" t="s">
        <v>383</v>
      </c>
      <c r="H232" s="154">
        <v>206.04499999999999</v>
      </c>
      <c r="I232" s="155"/>
      <c r="L232" s="151"/>
      <c r="M232" s="156"/>
      <c r="T232" s="157"/>
      <c r="AT232" s="152" t="s">
        <v>154</v>
      </c>
      <c r="AU232" s="152" t="s">
        <v>83</v>
      </c>
      <c r="AV232" s="12" t="s">
        <v>83</v>
      </c>
      <c r="AW232" s="12" t="s">
        <v>3</v>
      </c>
      <c r="AX232" s="12" t="s">
        <v>81</v>
      </c>
      <c r="AY232" s="152" t="s">
        <v>127</v>
      </c>
    </row>
    <row r="233" spans="2:65" s="1" customFormat="1" ht="21.75" customHeight="1">
      <c r="B233" s="132"/>
      <c r="C233" s="133" t="s">
        <v>384</v>
      </c>
      <c r="D233" s="133" t="s">
        <v>129</v>
      </c>
      <c r="E233" s="134" t="s">
        <v>385</v>
      </c>
      <c r="F233" s="135" t="s">
        <v>386</v>
      </c>
      <c r="G233" s="136" t="s">
        <v>236</v>
      </c>
      <c r="H233" s="137">
        <v>17</v>
      </c>
      <c r="I233" s="138"/>
      <c r="J233" s="139">
        <f>ROUND(I233*H233,2)</f>
        <v>0</v>
      </c>
      <c r="K233" s="140"/>
      <c r="L233" s="31"/>
      <c r="M233" s="141" t="s">
        <v>1</v>
      </c>
      <c r="N233" s="142" t="s">
        <v>38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133</v>
      </c>
      <c r="AT233" s="145" t="s">
        <v>129</v>
      </c>
      <c r="AU233" s="145" t="s">
        <v>83</v>
      </c>
      <c r="AY233" s="16" t="s">
        <v>127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81</v>
      </c>
      <c r="BK233" s="146">
        <f>ROUND(I233*H233,2)</f>
        <v>0</v>
      </c>
      <c r="BL233" s="16" t="s">
        <v>133</v>
      </c>
      <c r="BM233" s="145" t="s">
        <v>387</v>
      </c>
    </row>
    <row r="234" spans="2:65" s="12" customFormat="1" ht="11.25">
      <c r="B234" s="151"/>
      <c r="D234" s="147" t="s">
        <v>154</v>
      </c>
      <c r="E234" s="152" t="s">
        <v>1</v>
      </c>
      <c r="F234" s="153" t="s">
        <v>388</v>
      </c>
      <c r="H234" s="154">
        <v>5</v>
      </c>
      <c r="I234" s="155"/>
      <c r="L234" s="151"/>
      <c r="M234" s="156"/>
      <c r="T234" s="157"/>
      <c r="AT234" s="152" t="s">
        <v>154</v>
      </c>
      <c r="AU234" s="152" t="s">
        <v>83</v>
      </c>
      <c r="AV234" s="12" t="s">
        <v>83</v>
      </c>
      <c r="AW234" s="12" t="s">
        <v>30</v>
      </c>
      <c r="AX234" s="12" t="s">
        <v>73</v>
      </c>
      <c r="AY234" s="152" t="s">
        <v>127</v>
      </c>
    </row>
    <row r="235" spans="2:65" s="12" customFormat="1" ht="11.25">
      <c r="B235" s="151"/>
      <c r="D235" s="147" t="s">
        <v>154</v>
      </c>
      <c r="E235" s="152" t="s">
        <v>1</v>
      </c>
      <c r="F235" s="153" t="s">
        <v>389</v>
      </c>
      <c r="H235" s="154">
        <v>5</v>
      </c>
      <c r="I235" s="155"/>
      <c r="L235" s="151"/>
      <c r="M235" s="156"/>
      <c r="T235" s="157"/>
      <c r="AT235" s="152" t="s">
        <v>154</v>
      </c>
      <c r="AU235" s="152" t="s">
        <v>83</v>
      </c>
      <c r="AV235" s="12" t="s">
        <v>83</v>
      </c>
      <c r="AW235" s="12" t="s">
        <v>30</v>
      </c>
      <c r="AX235" s="12" t="s">
        <v>73</v>
      </c>
      <c r="AY235" s="152" t="s">
        <v>127</v>
      </c>
    </row>
    <row r="236" spans="2:65" s="12" customFormat="1" ht="11.25">
      <c r="B236" s="151"/>
      <c r="D236" s="147" t="s">
        <v>154</v>
      </c>
      <c r="E236" s="152" t="s">
        <v>1</v>
      </c>
      <c r="F236" s="153" t="s">
        <v>390</v>
      </c>
      <c r="H236" s="154">
        <v>5</v>
      </c>
      <c r="I236" s="155"/>
      <c r="L236" s="151"/>
      <c r="M236" s="156"/>
      <c r="T236" s="157"/>
      <c r="AT236" s="152" t="s">
        <v>154</v>
      </c>
      <c r="AU236" s="152" t="s">
        <v>83</v>
      </c>
      <c r="AV236" s="12" t="s">
        <v>83</v>
      </c>
      <c r="AW236" s="12" t="s">
        <v>30</v>
      </c>
      <c r="AX236" s="12" t="s">
        <v>73</v>
      </c>
      <c r="AY236" s="152" t="s">
        <v>127</v>
      </c>
    </row>
    <row r="237" spans="2:65" s="12" customFormat="1" ht="11.25">
      <c r="B237" s="151"/>
      <c r="D237" s="147" t="s">
        <v>154</v>
      </c>
      <c r="E237" s="152" t="s">
        <v>1</v>
      </c>
      <c r="F237" s="153" t="s">
        <v>391</v>
      </c>
      <c r="H237" s="154">
        <v>2</v>
      </c>
      <c r="I237" s="155"/>
      <c r="L237" s="151"/>
      <c r="M237" s="156"/>
      <c r="T237" s="157"/>
      <c r="AT237" s="152" t="s">
        <v>154</v>
      </c>
      <c r="AU237" s="152" t="s">
        <v>83</v>
      </c>
      <c r="AV237" s="12" t="s">
        <v>83</v>
      </c>
      <c r="AW237" s="12" t="s">
        <v>30</v>
      </c>
      <c r="AX237" s="12" t="s">
        <v>73</v>
      </c>
      <c r="AY237" s="152" t="s">
        <v>127</v>
      </c>
    </row>
    <row r="238" spans="2:65" s="13" customFormat="1" ht="11.25">
      <c r="B238" s="158"/>
      <c r="D238" s="147" t="s">
        <v>154</v>
      </c>
      <c r="E238" s="159" t="s">
        <v>1</v>
      </c>
      <c r="F238" s="160" t="s">
        <v>181</v>
      </c>
      <c r="H238" s="161">
        <v>17</v>
      </c>
      <c r="I238" s="162"/>
      <c r="L238" s="158"/>
      <c r="M238" s="163"/>
      <c r="T238" s="164"/>
      <c r="AT238" s="159" t="s">
        <v>154</v>
      </c>
      <c r="AU238" s="159" t="s">
        <v>83</v>
      </c>
      <c r="AV238" s="13" t="s">
        <v>133</v>
      </c>
      <c r="AW238" s="13" t="s">
        <v>30</v>
      </c>
      <c r="AX238" s="13" t="s">
        <v>81</v>
      </c>
      <c r="AY238" s="159" t="s">
        <v>127</v>
      </c>
    </row>
    <row r="239" spans="2:65" s="1" customFormat="1" ht="16.5" customHeight="1">
      <c r="B239" s="132"/>
      <c r="C239" s="165" t="s">
        <v>392</v>
      </c>
      <c r="D239" s="165" t="s">
        <v>217</v>
      </c>
      <c r="E239" s="166" t="s">
        <v>393</v>
      </c>
      <c r="F239" s="167" t="s">
        <v>394</v>
      </c>
      <c r="G239" s="168" t="s">
        <v>236</v>
      </c>
      <c r="H239" s="169">
        <v>5</v>
      </c>
      <c r="I239" s="170"/>
      <c r="J239" s="171">
        <f>ROUND(I239*H239,2)</f>
        <v>0</v>
      </c>
      <c r="K239" s="172"/>
      <c r="L239" s="173"/>
      <c r="M239" s="174" t="s">
        <v>1</v>
      </c>
      <c r="N239" s="175" t="s">
        <v>38</v>
      </c>
      <c r="P239" s="143">
        <f>O239*H239</f>
        <v>0</v>
      </c>
      <c r="Q239" s="143">
        <v>3.8999999999999999E-4</v>
      </c>
      <c r="R239" s="143">
        <f>Q239*H239</f>
        <v>1.9499999999999999E-3</v>
      </c>
      <c r="S239" s="143">
        <v>0</v>
      </c>
      <c r="T239" s="144">
        <f>S239*H239</f>
        <v>0</v>
      </c>
      <c r="AR239" s="145" t="s">
        <v>166</v>
      </c>
      <c r="AT239" s="145" t="s">
        <v>217</v>
      </c>
      <c r="AU239" s="145" t="s">
        <v>83</v>
      </c>
      <c r="AY239" s="16" t="s">
        <v>127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81</v>
      </c>
      <c r="BK239" s="146">
        <f>ROUND(I239*H239,2)</f>
        <v>0</v>
      </c>
      <c r="BL239" s="16" t="s">
        <v>133</v>
      </c>
      <c r="BM239" s="145" t="s">
        <v>395</v>
      </c>
    </row>
    <row r="240" spans="2:65" s="1" customFormat="1" ht="16.5" customHeight="1">
      <c r="B240" s="132"/>
      <c r="C240" s="165" t="s">
        <v>396</v>
      </c>
      <c r="D240" s="165" t="s">
        <v>217</v>
      </c>
      <c r="E240" s="166" t="s">
        <v>397</v>
      </c>
      <c r="F240" s="167" t="s">
        <v>398</v>
      </c>
      <c r="G240" s="168" t="s">
        <v>236</v>
      </c>
      <c r="H240" s="169">
        <v>5</v>
      </c>
      <c r="I240" s="170"/>
      <c r="J240" s="171">
        <f>ROUND(I240*H240,2)</f>
        <v>0</v>
      </c>
      <c r="K240" s="172"/>
      <c r="L240" s="173"/>
      <c r="M240" s="174" t="s">
        <v>1</v>
      </c>
      <c r="N240" s="175" t="s">
        <v>38</v>
      </c>
      <c r="P240" s="143">
        <f>O240*H240</f>
        <v>0</v>
      </c>
      <c r="Q240" s="143">
        <v>4.8000000000000001E-4</v>
      </c>
      <c r="R240" s="143">
        <f>Q240*H240</f>
        <v>2.4000000000000002E-3</v>
      </c>
      <c r="S240" s="143">
        <v>0</v>
      </c>
      <c r="T240" s="144">
        <f>S240*H240</f>
        <v>0</v>
      </c>
      <c r="AR240" s="145" t="s">
        <v>166</v>
      </c>
      <c r="AT240" s="145" t="s">
        <v>217</v>
      </c>
      <c r="AU240" s="145" t="s">
        <v>83</v>
      </c>
      <c r="AY240" s="16" t="s">
        <v>127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6" t="s">
        <v>81</v>
      </c>
      <c r="BK240" s="146">
        <f>ROUND(I240*H240,2)</f>
        <v>0</v>
      </c>
      <c r="BL240" s="16" t="s">
        <v>133</v>
      </c>
      <c r="BM240" s="145" t="s">
        <v>399</v>
      </c>
    </row>
    <row r="241" spans="2:65" s="1" customFormat="1" ht="21.75" customHeight="1">
      <c r="B241" s="132"/>
      <c r="C241" s="165" t="s">
        <v>400</v>
      </c>
      <c r="D241" s="165" t="s">
        <v>217</v>
      </c>
      <c r="E241" s="166" t="s">
        <v>401</v>
      </c>
      <c r="F241" s="167" t="s">
        <v>402</v>
      </c>
      <c r="G241" s="168" t="s">
        <v>236</v>
      </c>
      <c r="H241" s="169">
        <v>5</v>
      </c>
      <c r="I241" s="170"/>
      <c r="J241" s="171">
        <f>ROUND(I241*H241,2)</f>
        <v>0</v>
      </c>
      <c r="K241" s="172"/>
      <c r="L241" s="173"/>
      <c r="M241" s="174" t="s">
        <v>1</v>
      </c>
      <c r="N241" s="175" t="s">
        <v>38</v>
      </c>
      <c r="P241" s="143">
        <f>O241*H241</f>
        <v>0</v>
      </c>
      <c r="Q241" s="143">
        <v>3.5999999999999999E-3</v>
      </c>
      <c r="R241" s="143">
        <f>Q241*H241</f>
        <v>1.7999999999999999E-2</v>
      </c>
      <c r="S241" s="143">
        <v>0</v>
      </c>
      <c r="T241" s="144">
        <f>S241*H241</f>
        <v>0</v>
      </c>
      <c r="AR241" s="145" t="s">
        <v>166</v>
      </c>
      <c r="AT241" s="145" t="s">
        <v>217</v>
      </c>
      <c r="AU241" s="145" t="s">
        <v>83</v>
      </c>
      <c r="AY241" s="16" t="s">
        <v>127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81</v>
      </c>
      <c r="BK241" s="146">
        <f>ROUND(I241*H241,2)</f>
        <v>0</v>
      </c>
      <c r="BL241" s="16" t="s">
        <v>133</v>
      </c>
      <c r="BM241" s="145" t="s">
        <v>403</v>
      </c>
    </row>
    <row r="242" spans="2:65" s="1" customFormat="1" ht="16.5" customHeight="1">
      <c r="B242" s="132"/>
      <c r="C242" s="165" t="s">
        <v>404</v>
      </c>
      <c r="D242" s="165" t="s">
        <v>217</v>
      </c>
      <c r="E242" s="166" t="s">
        <v>405</v>
      </c>
      <c r="F242" s="167" t="s">
        <v>406</v>
      </c>
      <c r="G242" s="168" t="s">
        <v>236</v>
      </c>
      <c r="H242" s="169">
        <v>2</v>
      </c>
      <c r="I242" s="170"/>
      <c r="J242" s="171">
        <f>ROUND(I242*H242,2)</f>
        <v>0</v>
      </c>
      <c r="K242" s="172"/>
      <c r="L242" s="173"/>
      <c r="M242" s="174" t="s">
        <v>1</v>
      </c>
      <c r="N242" s="175" t="s">
        <v>38</v>
      </c>
      <c r="P242" s="143">
        <f>O242*H242</f>
        <v>0</v>
      </c>
      <c r="Q242" s="143">
        <v>8.4000000000000003E-4</v>
      </c>
      <c r="R242" s="143">
        <f>Q242*H242</f>
        <v>1.6800000000000001E-3</v>
      </c>
      <c r="S242" s="143">
        <v>0</v>
      </c>
      <c r="T242" s="144">
        <f>S242*H242</f>
        <v>0</v>
      </c>
      <c r="AR242" s="145" t="s">
        <v>166</v>
      </c>
      <c r="AT242" s="145" t="s">
        <v>217</v>
      </c>
      <c r="AU242" s="145" t="s">
        <v>83</v>
      </c>
      <c r="AY242" s="16" t="s">
        <v>127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6" t="s">
        <v>81</v>
      </c>
      <c r="BK242" s="146">
        <f>ROUND(I242*H242,2)</f>
        <v>0</v>
      </c>
      <c r="BL242" s="16" t="s">
        <v>133</v>
      </c>
      <c r="BM242" s="145" t="s">
        <v>407</v>
      </c>
    </row>
    <row r="243" spans="2:65" s="1" customFormat="1" ht="16.5" customHeight="1">
      <c r="B243" s="132"/>
      <c r="C243" s="133" t="s">
        <v>408</v>
      </c>
      <c r="D243" s="133" t="s">
        <v>129</v>
      </c>
      <c r="E243" s="134" t="s">
        <v>409</v>
      </c>
      <c r="F243" s="135" t="s">
        <v>410</v>
      </c>
      <c r="G243" s="136" t="s">
        <v>236</v>
      </c>
      <c r="H243" s="137">
        <v>14</v>
      </c>
      <c r="I243" s="138"/>
      <c r="J243" s="139">
        <f>ROUND(I243*H243,2)</f>
        <v>0</v>
      </c>
      <c r="K243" s="140"/>
      <c r="L243" s="31"/>
      <c r="M243" s="141" t="s">
        <v>1</v>
      </c>
      <c r="N243" s="142" t="s">
        <v>38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133</v>
      </c>
      <c r="AT243" s="145" t="s">
        <v>129</v>
      </c>
      <c r="AU243" s="145" t="s">
        <v>83</v>
      </c>
      <c r="AY243" s="16" t="s">
        <v>127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6" t="s">
        <v>81</v>
      </c>
      <c r="BK243" s="146">
        <f>ROUND(I243*H243,2)</f>
        <v>0</v>
      </c>
      <c r="BL243" s="16" t="s">
        <v>133</v>
      </c>
      <c r="BM243" s="145" t="s">
        <v>411</v>
      </c>
    </row>
    <row r="244" spans="2:65" s="12" customFormat="1" ht="11.25">
      <c r="B244" s="151"/>
      <c r="D244" s="147" t="s">
        <v>154</v>
      </c>
      <c r="E244" s="152" t="s">
        <v>1</v>
      </c>
      <c r="F244" s="153" t="s">
        <v>412</v>
      </c>
      <c r="H244" s="154">
        <v>14</v>
      </c>
      <c r="I244" s="155"/>
      <c r="L244" s="151"/>
      <c r="M244" s="156"/>
      <c r="T244" s="157"/>
      <c r="AT244" s="152" t="s">
        <v>154</v>
      </c>
      <c r="AU244" s="152" t="s">
        <v>83</v>
      </c>
      <c r="AV244" s="12" t="s">
        <v>83</v>
      </c>
      <c r="AW244" s="12" t="s">
        <v>30</v>
      </c>
      <c r="AX244" s="12" t="s">
        <v>81</v>
      </c>
      <c r="AY244" s="152" t="s">
        <v>127</v>
      </c>
    </row>
    <row r="245" spans="2:65" s="1" customFormat="1" ht="16.5" customHeight="1">
      <c r="B245" s="132"/>
      <c r="C245" s="133" t="s">
        <v>413</v>
      </c>
      <c r="D245" s="133" t="s">
        <v>129</v>
      </c>
      <c r="E245" s="134" t="s">
        <v>414</v>
      </c>
      <c r="F245" s="135" t="s">
        <v>415</v>
      </c>
      <c r="G245" s="136" t="s">
        <v>236</v>
      </c>
      <c r="H245" s="137">
        <v>14</v>
      </c>
      <c r="I245" s="138"/>
      <c r="J245" s="139">
        <f t="shared" ref="J245:J251" si="20">ROUND(I245*H245,2)</f>
        <v>0</v>
      </c>
      <c r="K245" s="140"/>
      <c r="L245" s="31"/>
      <c r="M245" s="141" t="s">
        <v>1</v>
      </c>
      <c r="N245" s="142" t="s">
        <v>38</v>
      </c>
      <c r="P245" s="143">
        <f t="shared" ref="P245:P251" si="21">O245*H245</f>
        <v>0</v>
      </c>
      <c r="Q245" s="143">
        <v>1.6000000000000001E-4</v>
      </c>
      <c r="R245" s="143">
        <f t="shared" ref="R245:R251" si="22">Q245*H245</f>
        <v>2.2400000000000002E-3</v>
      </c>
      <c r="S245" s="143">
        <v>0</v>
      </c>
      <c r="T245" s="144">
        <f t="shared" ref="T245:T251" si="23">S245*H245</f>
        <v>0</v>
      </c>
      <c r="AR245" s="145" t="s">
        <v>133</v>
      </c>
      <c r="AT245" s="145" t="s">
        <v>129</v>
      </c>
      <c r="AU245" s="145" t="s">
        <v>83</v>
      </c>
      <c r="AY245" s="16" t="s">
        <v>127</v>
      </c>
      <c r="BE245" s="146">
        <f t="shared" ref="BE245:BE251" si="24">IF(N245="základní",J245,0)</f>
        <v>0</v>
      </c>
      <c r="BF245" s="146">
        <f t="shared" ref="BF245:BF251" si="25">IF(N245="snížená",J245,0)</f>
        <v>0</v>
      </c>
      <c r="BG245" s="146">
        <f t="shared" ref="BG245:BG251" si="26">IF(N245="zákl. přenesená",J245,0)</f>
        <v>0</v>
      </c>
      <c r="BH245" s="146">
        <f t="shared" ref="BH245:BH251" si="27">IF(N245="sníž. přenesená",J245,0)</f>
        <v>0</v>
      </c>
      <c r="BI245" s="146">
        <f t="shared" ref="BI245:BI251" si="28">IF(N245="nulová",J245,0)</f>
        <v>0</v>
      </c>
      <c r="BJ245" s="16" t="s">
        <v>81</v>
      </c>
      <c r="BK245" s="146">
        <f t="shared" ref="BK245:BK251" si="29">ROUND(I245*H245,2)</f>
        <v>0</v>
      </c>
      <c r="BL245" s="16" t="s">
        <v>133</v>
      </c>
      <c r="BM245" s="145" t="s">
        <v>416</v>
      </c>
    </row>
    <row r="246" spans="2:65" s="1" customFormat="1" ht="24.2" customHeight="1">
      <c r="B246" s="132"/>
      <c r="C246" s="165" t="s">
        <v>417</v>
      </c>
      <c r="D246" s="165" t="s">
        <v>217</v>
      </c>
      <c r="E246" s="166" t="s">
        <v>418</v>
      </c>
      <c r="F246" s="167" t="s">
        <v>419</v>
      </c>
      <c r="G246" s="168" t="s">
        <v>236</v>
      </c>
      <c r="H246" s="169">
        <v>14</v>
      </c>
      <c r="I246" s="170"/>
      <c r="J246" s="171">
        <f t="shared" si="20"/>
        <v>0</v>
      </c>
      <c r="K246" s="172"/>
      <c r="L246" s="173"/>
      <c r="M246" s="174" t="s">
        <v>1</v>
      </c>
      <c r="N246" s="175" t="s">
        <v>38</v>
      </c>
      <c r="P246" s="143">
        <f t="shared" si="21"/>
        <v>0</v>
      </c>
      <c r="Q246" s="143">
        <v>2.31E-3</v>
      </c>
      <c r="R246" s="143">
        <f t="shared" si="22"/>
        <v>3.2340000000000001E-2</v>
      </c>
      <c r="S246" s="143">
        <v>0</v>
      </c>
      <c r="T246" s="144">
        <f t="shared" si="23"/>
        <v>0</v>
      </c>
      <c r="AR246" s="145" t="s">
        <v>166</v>
      </c>
      <c r="AT246" s="145" t="s">
        <v>217</v>
      </c>
      <c r="AU246" s="145" t="s">
        <v>83</v>
      </c>
      <c r="AY246" s="16" t="s">
        <v>127</v>
      </c>
      <c r="BE246" s="146">
        <f t="shared" si="24"/>
        <v>0</v>
      </c>
      <c r="BF246" s="146">
        <f t="shared" si="25"/>
        <v>0</v>
      </c>
      <c r="BG246" s="146">
        <f t="shared" si="26"/>
        <v>0</v>
      </c>
      <c r="BH246" s="146">
        <f t="shared" si="27"/>
        <v>0</v>
      </c>
      <c r="BI246" s="146">
        <f t="shared" si="28"/>
        <v>0</v>
      </c>
      <c r="BJ246" s="16" t="s">
        <v>81</v>
      </c>
      <c r="BK246" s="146">
        <f t="shared" si="29"/>
        <v>0</v>
      </c>
      <c r="BL246" s="16" t="s">
        <v>133</v>
      </c>
      <c r="BM246" s="145" t="s">
        <v>420</v>
      </c>
    </row>
    <row r="247" spans="2:65" s="1" customFormat="1" ht="16.5" customHeight="1">
      <c r="B247" s="132"/>
      <c r="C247" s="133" t="s">
        <v>421</v>
      </c>
      <c r="D247" s="133" t="s">
        <v>129</v>
      </c>
      <c r="E247" s="134" t="s">
        <v>422</v>
      </c>
      <c r="F247" s="135" t="s">
        <v>423</v>
      </c>
      <c r="G247" s="136" t="s">
        <v>236</v>
      </c>
      <c r="H247" s="137">
        <v>2</v>
      </c>
      <c r="I247" s="138"/>
      <c r="J247" s="139">
        <f t="shared" si="20"/>
        <v>0</v>
      </c>
      <c r="K247" s="140"/>
      <c r="L247" s="31"/>
      <c r="M247" s="141" t="s">
        <v>1</v>
      </c>
      <c r="N247" s="142" t="s">
        <v>38</v>
      </c>
      <c r="P247" s="143">
        <f t="shared" si="21"/>
        <v>0</v>
      </c>
      <c r="Q247" s="143">
        <v>3.8000000000000002E-4</v>
      </c>
      <c r="R247" s="143">
        <f t="shared" si="22"/>
        <v>7.6000000000000004E-4</v>
      </c>
      <c r="S247" s="143">
        <v>0</v>
      </c>
      <c r="T247" s="144">
        <f t="shared" si="23"/>
        <v>0</v>
      </c>
      <c r="AR247" s="145" t="s">
        <v>133</v>
      </c>
      <c r="AT247" s="145" t="s">
        <v>129</v>
      </c>
      <c r="AU247" s="145" t="s">
        <v>83</v>
      </c>
      <c r="AY247" s="16" t="s">
        <v>127</v>
      </c>
      <c r="BE247" s="146">
        <f t="shared" si="24"/>
        <v>0</v>
      </c>
      <c r="BF247" s="146">
        <f t="shared" si="25"/>
        <v>0</v>
      </c>
      <c r="BG247" s="146">
        <f t="shared" si="26"/>
        <v>0</v>
      </c>
      <c r="BH247" s="146">
        <f t="shared" si="27"/>
        <v>0</v>
      </c>
      <c r="BI247" s="146">
        <f t="shared" si="28"/>
        <v>0</v>
      </c>
      <c r="BJ247" s="16" t="s">
        <v>81</v>
      </c>
      <c r="BK247" s="146">
        <f t="shared" si="29"/>
        <v>0</v>
      </c>
      <c r="BL247" s="16" t="s">
        <v>133</v>
      </c>
      <c r="BM247" s="145" t="s">
        <v>424</v>
      </c>
    </row>
    <row r="248" spans="2:65" s="1" customFormat="1" ht="24.2" customHeight="1">
      <c r="B248" s="132"/>
      <c r="C248" s="165" t="s">
        <v>425</v>
      </c>
      <c r="D248" s="165" t="s">
        <v>217</v>
      </c>
      <c r="E248" s="166" t="s">
        <v>426</v>
      </c>
      <c r="F248" s="167" t="s">
        <v>427</v>
      </c>
      <c r="G248" s="168" t="s">
        <v>236</v>
      </c>
      <c r="H248" s="169">
        <v>2</v>
      </c>
      <c r="I248" s="170"/>
      <c r="J248" s="171">
        <f t="shared" si="20"/>
        <v>0</v>
      </c>
      <c r="K248" s="172"/>
      <c r="L248" s="173"/>
      <c r="M248" s="174" t="s">
        <v>1</v>
      </c>
      <c r="N248" s="175" t="s">
        <v>38</v>
      </c>
      <c r="P248" s="143">
        <f t="shared" si="21"/>
        <v>0</v>
      </c>
      <c r="Q248" s="143">
        <v>3.6600000000000001E-3</v>
      </c>
      <c r="R248" s="143">
        <f t="shared" si="22"/>
        <v>7.3200000000000001E-3</v>
      </c>
      <c r="S248" s="143">
        <v>0</v>
      </c>
      <c r="T248" s="144">
        <f t="shared" si="23"/>
        <v>0</v>
      </c>
      <c r="AR248" s="145" t="s">
        <v>166</v>
      </c>
      <c r="AT248" s="145" t="s">
        <v>217</v>
      </c>
      <c r="AU248" s="145" t="s">
        <v>83</v>
      </c>
      <c r="AY248" s="16" t="s">
        <v>127</v>
      </c>
      <c r="BE248" s="146">
        <f t="shared" si="24"/>
        <v>0</v>
      </c>
      <c r="BF248" s="146">
        <f t="shared" si="25"/>
        <v>0</v>
      </c>
      <c r="BG248" s="146">
        <f t="shared" si="26"/>
        <v>0</v>
      </c>
      <c r="BH248" s="146">
        <f t="shared" si="27"/>
        <v>0</v>
      </c>
      <c r="BI248" s="146">
        <f t="shared" si="28"/>
        <v>0</v>
      </c>
      <c r="BJ248" s="16" t="s">
        <v>81</v>
      </c>
      <c r="BK248" s="146">
        <f t="shared" si="29"/>
        <v>0</v>
      </c>
      <c r="BL248" s="16" t="s">
        <v>133</v>
      </c>
      <c r="BM248" s="145" t="s">
        <v>428</v>
      </c>
    </row>
    <row r="249" spans="2:65" s="1" customFormat="1" ht="24.2" customHeight="1">
      <c r="B249" s="132"/>
      <c r="C249" s="165" t="s">
        <v>429</v>
      </c>
      <c r="D249" s="165" t="s">
        <v>217</v>
      </c>
      <c r="E249" s="166" t="s">
        <v>430</v>
      </c>
      <c r="F249" s="167" t="s">
        <v>431</v>
      </c>
      <c r="G249" s="168" t="s">
        <v>236</v>
      </c>
      <c r="H249" s="169">
        <v>16</v>
      </c>
      <c r="I249" s="170"/>
      <c r="J249" s="171">
        <f t="shared" si="20"/>
        <v>0</v>
      </c>
      <c r="K249" s="172"/>
      <c r="L249" s="173"/>
      <c r="M249" s="174" t="s">
        <v>1</v>
      </c>
      <c r="N249" s="175" t="s">
        <v>38</v>
      </c>
      <c r="P249" s="143">
        <f t="shared" si="21"/>
        <v>0</v>
      </c>
      <c r="Q249" s="143">
        <v>3.5000000000000001E-3</v>
      </c>
      <c r="R249" s="143">
        <f t="shared" si="22"/>
        <v>5.6000000000000001E-2</v>
      </c>
      <c r="S249" s="143">
        <v>0</v>
      </c>
      <c r="T249" s="144">
        <f t="shared" si="23"/>
        <v>0</v>
      </c>
      <c r="AR249" s="145" t="s">
        <v>166</v>
      </c>
      <c r="AT249" s="145" t="s">
        <v>217</v>
      </c>
      <c r="AU249" s="145" t="s">
        <v>83</v>
      </c>
      <c r="AY249" s="16" t="s">
        <v>127</v>
      </c>
      <c r="BE249" s="146">
        <f t="shared" si="24"/>
        <v>0</v>
      </c>
      <c r="BF249" s="146">
        <f t="shared" si="25"/>
        <v>0</v>
      </c>
      <c r="BG249" s="146">
        <f t="shared" si="26"/>
        <v>0</v>
      </c>
      <c r="BH249" s="146">
        <f t="shared" si="27"/>
        <v>0</v>
      </c>
      <c r="BI249" s="146">
        <f t="shared" si="28"/>
        <v>0</v>
      </c>
      <c r="BJ249" s="16" t="s">
        <v>81</v>
      </c>
      <c r="BK249" s="146">
        <f t="shared" si="29"/>
        <v>0</v>
      </c>
      <c r="BL249" s="16" t="s">
        <v>133</v>
      </c>
      <c r="BM249" s="145" t="s">
        <v>432</v>
      </c>
    </row>
    <row r="250" spans="2:65" s="1" customFormat="1" ht="21.75" customHeight="1">
      <c r="B250" s="132"/>
      <c r="C250" s="133" t="s">
        <v>433</v>
      </c>
      <c r="D250" s="133" t="s">
        <v>129</v>
      </c>
      <c r="E250" s="134" t="s">
        <v>434</v>
      </c>
      <c r="F250" s="135" t="s">
        <v>435</v>
      </c>
      <c r="G250" s="136" t="s">
        <v>236</v>
      </c>
      <c r="H250" s="137">
        <v>4</v>
      </c>
      <c r="I250" s="138"/>
      <c r="J250" s="139">
        <f t="shared" si="20"/>
        <v>0</v>
      </c>
      <c r="K250" s="140"/>
      <c r="L250" s="31"/>
      <c r="M250" s="141" t="s">
        <v>1</v>
      </c>
      <c r="N250" s="142" t="s">
        <v>38</v>
      </c>
      <c r="P250" s="143">
        <f t="shared" si="21"/>
        <v>0</v>
      </c>
      <c r="Q250" s="143">
        <v>1.6199999999999999E-3</v>
      </c>
      <c r="R250" s="143">
        <f t="shared" si="22"/>
        <v>6.4799999999999996E-3</v>
      </c>
      <c r="S250" s="143">
        <v>0</v>
      </c>
      <c r="T250" s="144">
        <f t="shared" si="23"/>
        <v>0</v>
      </c>
      <c r="AR250" s="145" t="s">
        <v>133</v>
      </c>
      <c r="AT250" s="145" t="s">
        <v>129</v>
      </c>
      <c r="AU250" s="145" t="s">
        <v>83</v>
      </c>
      <c r="AY250" s="16" t="s">
        <v>127</v>
      </c>
      <c r="BE250" s="146">
        <f t="shared" si="24"/>
        <v>0</v>
      </c>
      <c r="BF250" s="146">
        <f t="shared" si="25"/>
        <v>0</v>
      </c>
      <c r="BG250" s="146">
        <f t="shared" si="26"/>
        <v>0</v>
      </c>
      <c r="BH250" s="146">
        <f t="shared" si="27"/>
        <v>0</v>
      </c>
      <c r="BI250" s="146">
        <f t="shared" si="28"/>
        <v>0</v>
      </c>
      <c r="BJ250" s="16" t="s">
        <v>81</v>
      </c>
      <c r="BK250" s="146">
        <f t="shared" si="29"/>
        <v>0</v>
      </c>
      <c r="BL250" s="16" t="s">
        <v>133</v>
      </c>
      <c r="BM250" s="145" t="s">
        <v>436</v>
      </c>
    </row>
    <row r="251" spans="2:65" s="1" customFormat="1" ht="24.2" customHeight="1">
      <c r="B251" s="132"/>
      <c r="C251" s="165" t="s">
        <v>437</v>
      </c>
      <c r="D251" s="165" t="s">
        <v>217</v>
      </c>
      <c r="E251" s="166" t="s">
        <v>438</v>
      </c>
      <c r="F251" s="167" t="s">
        <v>439</v>
      </c>
      <c r="G251" s="168" t="s">
        <v>236</v>
      </c>
      <c r="H251" s="169">
        <v>4</v>
      </c>
      <c r="I251" s="170"/>
      <c r="J251" s="171">
        <f t="shared" si="20"/>
        <v>0</v>
      </c>
      <c r="K251" s="172"/>
      <c r="L251" s="173"/>
      <c r="M251" s="174" t="s">
        <v>1</v>
      </c>
      <c r="N251" s="175" t="s">
        <v>38</v>
      </c>
      <c r="P251" s="143">
        <f t="shared" si="21"/>
        <v>0</v>
      </c>
      <c r="Q251" s="143">
        <v>1.7999999999999999E-2</v>
      </c>
      <c r="R251" s="143">
        <f t="shared" si="22"/>
        <v>7.1999999999999995E-2</v>
      </c>
      <c r="S251" s="143">
        <v>0</v>
      </c>
      <c r="T251" s="144">
        <f t="shared" si="23"/>
        <v>0</v>
      </c>
      <c r="AR251" s="145" t="s">
        <v>166</v>
      </c>
      <c r="AT251" s="145" t="s">
        <v>217</v>
      </c>
      <c r="AU251" s="145" t="s">
        <v>83</v>
      </c>
      <c r="AY251" s="16" t="s">
        <v>127</v>
      </c>
      <c r="BE251" s="146">
        <f t="shared" si="24"/>
        <v>0</v>
      </c>
      <c r="BF251" s="146">
        <f t="shared" si="25"/>
        <v>0</v>
      </c>
      <c r="BG251" s="146">
        <f t="shared" si="26"/>
        <v>0</v>
      </c>
      <c r="BH251" s="146">
        <f t="shared" si="27"/>
        <v>0</v>
      </c>
      <c r="BI251" s="146">
        <f t="shared" si="28"/>
        <v>0</v>
      </c>
      <c r="BJ251" s="16" t="s">
        <v>81</v>
      </c>
      <c r="BK251" s="146">
        <f t="shared" si="29"/>
        <v>0</v>
      </c>
      <c r="BL251" s="16" t="s">
        <v>133</v>
      </c>
      <c r="BM251" s="145" t="s">
        <v>440</v>
      </c>
    </row>
    <row r="252" spans="2:65" s="1" customFormat="1" ht="19.5">
      <c r="B252" s="31"/>
      <c r="D252" s="147" t="s">
        <v>135</v>
      </c>
      <c r="F252" s="148" t="s">
        <v>382</v>
      </c>
      <c r="I252" s="149"/>
      <c r="L252" s="31"/>
      <c r="M252" s="150"/>
      <c r="T252" s="55"/>
      <c r="AT252" s="16" t="s">
        <v>135</v>
      </c>
      <c r="AU252" s="16" t="s">
        <v>83</v>
      </c>
    </row>
    <row r="253" spans="2:65" s="1" customFormat="1" ht="24.2" customHeight="1">
      <c r="B253" s="132"/>
      <c r="C253" s="165" t="s">
        <v>441</v>
      </c>
      <c r="D253" s="165" t="s">
        <v>217</v>
      </c>
      <c r="E253" s="166" t="s">
        <v>442</v>
      </c>
      <c r="F253" s="167" t="s">
        <v>443</v>
      </c>
      <c r="G253" s="168" t="s">
        <v>236</v>
      </c>
      <c r="H253" s="169">
        <v>4</v>
      </c>
      <c r="I253" s="170"/>
      <c r="J253" s="171">
        <f>ROUND(I253*H253,2)</f>
        <v>0</v>
      </c>
      <c r="K253" s="172"/>
      <c r="L253" s="173"/>
      <c r="M253" s="174" t="s">
        <v>1</v>
      </c>
      <c r="N253" s="175" t="s">
        <v>38</v>
      </c>
      <c r="P253" s="143">
        <f>O253*H253</f>
        <v>0</v>
      </c>
      <c r="Q253" s="143">
        <v>3.5000000000000001E-3</v>
      </c>
      <c r="R253" s="143">
        <f>Q253*H253</f>
        <v>1.4E-2</v>
      </c>
      <c r="S253" s="143">
        <v>0</v>
      </c>
      <c r="T253" s="144">
        <f>S253*H253</f>
        <v>0</v>
      </c>
      <c r="AR253" s="145" t="s">
        <v>166</v>
      </c>
      <c r="AT253" s="145" t="s">
        <v>217</v>
      </c>
      <c r="AU253" s="145" t="s">
        <v>83</v>
      </c>
      <c r="AY253" s="16" t="s">
        <v>127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6" t="s">
        <v>81</v>
      </c>
      <c r="BK253" s="146">
        <f>ROUND(I253*H253,2)</f>
        <v>0</v>
      </c>
      <c r="BL253" s="16" t="s">
        <v>133</v>
      </c>
      <c r="BM253" s="145" t="s">
        <v>444</v>
      </c>
    </row>
    <row r="254" spans="2:65" s="1" customFormat="1" ht="16.5" customHeight="1">
      <c r="B254" s="132"/>
      <c r="C254" s="133" t="s">
        <v>445</v>
      </c>
      <c r="D254" s="133" t="s">
        <v>129</v>
      </c>
      <c r="E254" s="134" t="s">
        <v>446</v>
      </c>
      <c r="F254" s="135" t="s">
        <v>447</v>
      </c>
      <c r="G254" s="136" t="s">
        <v>236</v>
      </c>
      <c r="H254" s="137">
        <v>2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38</v>
      </c>
      <c r="P254" s="143">
        <f>O254*H254</f>
        <v>0</v>
      </c>
      <c r="Q254" s="143">
        <v>1.3600000000000001E-3</v>
      </c>
      <c r="R254" s="143">
        <f>Q254*H254</f>
        <v>2.7200000000000002E-3</v>
      </c>
      <c r="S254" s="143">
        <v>0</v>
      </c>
      <c r="T254" s="144">
        <f>S254*H254</f>
        <v>0</v>
      </c>
      <c r="AR254" s="145" t="s">
        <v>133</v>
      </c>
      <c r="AT254" s="145" t="s">
        <v>129</v>
      </c>
      <c r="AU254" s="145" t="s">
        <v>83</v>
      </c>
      <c r="AY254" s="16" t="s">
        <v>127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81</v>
      </c>
      <c r="BK254" s="146">
        <f>ROUND(I254*H254,2)</f>
        <v>0</v>
      </c>
      <c r="BL254" s="16" t="s">
        <v>133</v>
      </c>
      <c r="BM254" s="145" t="s">
        <v>448</v>
      </c>
    </row>
    <row r="255" spans="2:65" s="1" customFormat="1" ht="24.2" customHeight="1">
      <c r="B255" s="132"/>
      <c r="C255" s="165" t="s">
        <v>449</v>
      </c>
      <c r="D255" s="165" t="s">
        <v>217</v>
      </c>
      <c r="E255" s="166" t="s">
        <v>450</v>
      </c>
      <c r="F255" s="167" t="s">
        <v>451</v>
      </c>
      <c r="G255" s="168" t="s">
        <v>236</v>
      </c>
      <c r="H255" s="169">
        <v>2</v>
      </c>
      <c r="I255" s="170"/>
      <c r="J255" s="171">
        <f>ROUND(I255*H255,2)</f>
        <v>0</v>
      </c>
      <c r="K255" s="172"/>
      <c r="L255" s="173"/>
      <c r="M255" s="174" t="s">
        <v>1</v>
      </c>
      <c r="N255" s="175" t="s">
        <v>38</v>
      </c>
      <c r="P255" s="143">
        <f>O255*H255</f>
        <v>0</v>
      </c>
      <c r="Q255" s="143">
        <v>4.2500000000000003E-2</v>
      </c>
      <c r="R255" s="143">
        <f>Q255*H255</f>
        <v>8.5000000000000006E-2</v>
      </c>
      <c r="S255" s="143">
        <v>0</v>
      </c>
      <c r="T255" s="144">
        <f>S255*H255</f>
        <v>0</v>
      </c>
      <c r="AR255" s="145" t="s">
        <v>166</v>
      </c>
      <c r="AT255" s="145" t="s">
        <v>217</v>
      </c>
      <c r="AU255" s="145" t="s">
        <v>83</v>
      </c>
      <c r="AY255" s="16" t="s">
        <v>127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6" t="s">
        <v>81</v>
      </c>
      <c r="BK255" s="146">
        <f>ROUND(I255*H255,2)</f>
        <v>0</v>
      </c>
      <c r="BL255" s="16" t="s">
        <v>133</v>
      </c>
      <c r="BM255" s="145" t="s">
        <v>452</v>
      </c>
    </row>
    <row r="256" spans="2:65" s="1" customFormat="1" ht="19.5">
      <c r="B256" s="31"/>
      <c r="D256" s="147" t="s">
        <v>135</v>
      </c>
      <c r="F256" s="148" t="s">
        <v>382</v>
      </c>
      <c r="I256" s="149"/>
      <c r="L256" s="31"/>
      <c r="M256" s="150"/>
      <c r="T256" s="55"/>
      <c r="AT256" s="16" t="s">
        <v>135</v>
      </c>
      <c r="AU256" s="16" t="s">
        <v>83</v>
      </c>
    </row>
    <row r="257" spans="2:65" s="1" customFormat="1" ht="24.2" customHeight="1">
      <c r="B257" s="132"/>
      <c r="C257" s="133" t="s">
        <v>453</v>
      </c>
      <c r="D257" s="133" t="s">
        <v>129</v>
      </c>
      <c r="E257" s="134" t="s">
        <v>454</v>
      </c>
      <c r="F257" s="135" t="s">
        <v>455</v>
      </c>
      <c r="G257" s="136" t="s">
        <v>236</v>
      </c>
      <c r="H257" s="137">
        <v>16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38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133</v>
      </c>
      <c r="AT257" s="145" t="s">
        <v>129</v>
      </c>
      <c r="AU257" s="145" t="s">
        <v>83</v>
      </c>
      <c r="AY257" s="16" t="s">
        <v>127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6" t="s">
        <v>81</v>
      </c>
      <c r="BK257" s="146">
        <f>ROUND(I257*H257,2)</f>
        <v>0</v>
      </c>
      <c r="BL257" s="16" t="s">
        <v>133</v>
      </c>
      <c r="BM257" s="145" t="s">
        <v>456</v>
      </c>
    </row>
    <row r="258" spans="2:65" s="12" customFormat="1" ht="11.25">
      <c r="B258" s="151"/>
      <c r="D258" s="147" t="s">
        <v>154</v>
      </c>
      <c r="E258" s="152" t="s">
        <v>1</v>
      </c>
      <c r="F258" s="153" t="s">
        <v>457</v>
      </c>
      <c r="H258" s="154">
        <v>16</v>
      </c>
      <c r="I258" s="155"/>
      <c r="L258" s="151"/>
      <c r="M258" s="156"/>
      <c r="T258" s="157"/>
      <c r="AT258" s="152" t="s">
        <v>154</v>
      </c>
      <c r="AU258" s="152" t="s">
        <v>83</v>
      </c>
      <c r="AV258" s="12" t="s">
        <v>83</v>
      </c>
      <c r="AW258" s="12" t="s">
        <v>30</v>
      </c>
      <c r="AX258" s="12" t="s">
        <v>81</v>
      </c>
      <c r="AY258" s="152" t="s">
        <v>127</v>
      </c>
    </row>
    <row r="259" spans="2:65" s="1" customFormat="1" ht="33" customHeight="1">
      <c r="B259" s="132"/>
      <c r="C259" s="165" t="s">
        <v>458</v>
      </c>
      <c r="D259" s="165" t="s">
        <v>217</v>
      </c>
      <c r="E259" s="166" t="s">
        <v>459</v>
      </c>
      <c r="F259" s="167" t="s">
        <v>460</v>
      </c>
      <c r="G259" s="168" t="s">
        <v>236</v>
      </c>
      <c r="H259" s="169">
        <v>14</v>
      </c>
      <c r="I259" s="170"/>
      <c r="J259" s="171">
        <f>ROUND(I259*H259,2)</f>
        <v>0</v>
      </c>
      <c r="K259" s="172"/>
      <c r="L259" s="173"/>
      <c r="M259" s="174" t="s">
        <v>1</v>
      </c>
      <c r="N259" s="175" t="s">
        <v>38</v>
      </c>
      <c r="P259" s="143">
        <f>O259*H259</f>
        <v>0</v>
      </c>
      <c r="Q259" s="143">
        <v>2.3999999999999998E-3</v>
      </c>
      <c r="R259" s="143">
        <f>Q259*H259</f>
        <v>3.3599999999999998E-2</v>
      </c>
      <c r="S259" s="143">
        <v>0</v>
      </c>
      <c r="T259" s="144">
        <f>S259*H259</f>
        <v>0</v>
      </c>
      <c r="AR259" s="145" t="s">
        <v>166</v>
      </c>
      <c r="AT259" s="145" t="s">
        <v>217</v>
      </c>
      <c r="AU259" s="145" t="s">
        <v>83</v>
      </c>
      <c r="AY259" s="16" t="s">
        <v>127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6" t="s">
        <v>81</v>
      </c>
      <c r="BK259" s="146">
        <f>ROUND(I259*H259,2)</f>
        <v>0</v>
      </c>
      <c r="BL259" s="16" t="s">
        <v>133</v>
      </c>
      <c r="BM259" s="145" t="s">
        <v>461</v>
      </c>
    </row>
    <row r="260" spans="2:65" s="1" customFormat="1" ht="33" customHeight="1">
      <c r="B260" s="132"/>
      <c r="C260" s="165" t="s">
        <v>462</v>
      </c>
      <c r="D260" s="165" t="s">
        <v>217</v>
      </c>
      <c r="E260" s="166" t="s">
        <v>463</v>
      </c>
      <c r="F260" s="167" t="s">
        <v>464</v>
      </c>
      <c r="G260" s="168" t="s">
        <v>236</v>
      </c>
      <c r="H260" s="169">
        <v>2</v>
      </c>
      <c r="I260" s="170"/>
      <c r="J260" s="171">
        <f>ROUND(I260*H260,2)</f>
        <v>0</v>
      </c>
      <c r="K260" s="172"/>
      <c r="L260" s="173"/>
      <c r="M260" s="174" t="s">
        <v>1</v>
      </c>
      <c r="N260" s="175" t="s">
        <v>38</v>
      </c>
      <c r="P260" s="143">
        <f>O260*H260</f>
        <v>0</v>
      </c>
      <c r="Q260" s="143">
        <v>2.3999999999999998E-3</v>
      </c>
      <c r="R260" s="143">
        <f>Q260*H260</f>
        <v>4.7999999999999996E-3</v>
      </c>
      <c r="S260" s="143">
        <v>0</v>
      </c>
      <c r="T260" s="144">
        <f>S260*H260</f>
        <v>0</v>
      </c>
      <c r="AR260" s="145" t="s">
        <v>166</v>
      </c>
      <c r="AT260" s="145" t="s">
        <v>217</v>
      </c>
      <c r="AU260" s="145" t="s">
        <v>83</v>
      </c>
      <c r="AY260" s="16" t="s">
        <v>127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6" t="s">
        <v>81</v>
      </c>
      <c r="BK260" s="146">
        <f>ROUND(I260*H260,2)</f>
        <v>0</v>
      </c>
      <c r="BL260" s="16" t="s">
        <v>133</v>
      </c>
      <c r="BM260" s="145" t="s">
        <v>465</v>
      </c>
    </row>
    <row r="261" spans="2:65" s="1" customFormat="1" ht="21.75" customHeight="1">
      <c r="B261" s="132"/>
      <c r="C261" s="133" t="s">
        <v>466</v>
      </c>
      <c r="D261" s="133" t="s">
        <v>129</v>
      </c>
      <c r="E261" s="134" t="s">
        <v>467</v>
      </c>
      <c r="F261" s="135" t="s">
        <v>468</v>
      </c>
      <c r="G261" s="136" t="s">
        <v>236</v>
      </c>
      <c r="H261" s="137">
        <v>2</v>
      </c>
      <c r="I261" s="138"/>
      <c r="J261" s="139">
        <f>ROUND(I261*H261,2)</f>
        <v>0</v>
      </c>
      <c r="K261" s="140"/>
      <c r="L261" s="31"/>
      <c r="M261" s="141" t="s">
        <v>1</v>
      </c>
      <c r="N261" s="142" t="s">
        <v>38</v>
      </c>
      <c r="P261" s="143">
        <f>O261*H261</f>
        <v>0</v>
      </c>
      <c r="Q261" s="143">
        <v>1.65E-3</v>
      </c>
      <c r="R261" s="143">
        <f>Q261*H261</f>
        <v>3.3E-3</v>
      </c>
      <c r="S261" s="143">
        <v>0</v>
      </c>
      <c r="T261" s="144">
        <f>S261*H261</f>
        <v>0</v>
      </c>
      <c r="AR261" s="145" t="s">
        <v>133</v>
      </c>
      <c r="AT261" s="145" t="s">
        <v>129</v>
      </c>
      <c r="AU261" s="145" t="s">
        <v>83</v>
      </c>
      <c r="AY261" s="16" t="s">
        <v>127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6" t="s">
        <v>81</v>
      </c>
      <c r="BK261" s="146">
        <f>ROUND(I261*H261,2)</f>
        <v>0</v>
      </c>
      <c r="BL261" s="16" t="s">
        <v>133</v>
      </c>
      <c r="BM261" s="145" t="s">
        <v>469</v>
      </c>
    </row>
    <row r="262" spans="2:65" s="1" customFormat="1" ht="24.2" customHeight="1">
      <c r="B262" s="132"/>
      <c r="C262" s="165" t="s">
        <v>470</v>
      </c>
      <c r="D262" s="165" t="s">
        <v>217</v>
      </c>
      <c r="E262" s="166" t="s">
        <v>471</v>
      </c>
      <c r="F262" s="167" t="s">
        <v>472</v>
      </c>
      <c r="G262" s="168" t="s">
        <v>236</v>
      </c>
      <c r="H262" s="169">
        <v>2</v>
      </c>
      <c r="I262" s="170"/>
      <c r="J262" s="171">
        <f>ROUND(I262*H262,2)</f>
        <v>0</v>
      </c>
      <c r="K262" s="172"/>
      <c r="L262" s="173"/>
      <c r="M262" s="174" t="s">
        <v>1</v>
      </c>
      <c r="N262" s="175" t="s">
        <v>38</v>
      </c>
      <c r="P262" s="143">
        <f>O262*H262</f>
        <v>0</v>
      </c>
      <c r="Q262" s="143">
        <v>2.3E-2</v>
      </c>
      <c r="R262" s="143">
        <f>Q262*H262</f>
        <v>4.5999999999999999E-2</v>
      </c>
      <c r="S262" s="143">
        <v>0</v>
      </c>
      <c r="T262" s="144">
        <f>S262*H262</f>
        <v>0</v>
      </c>
      <c r="AR262" s="145" t="s">
        <v>166</v>
      </c>
      <c r="AT262" s="145" t="s">
        <v>217</v>
      </c>
      <c r="AU262" s="145" t="s">
        <v>83</v>
      </c>
      <c r="AY262" s="16" t="s">
        <v>127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6" t="s">
        <v>81</v>
      </c>
      <c r="BK262" s="146">
        <f>ROUND(I262*H262,2)</f>
        <v>0</v>
      </c>
      <c r="BL262" s="16" t="s">
        <v>133</v>
      </c>
      <c r="BM262" s="145" t="s">
        <v>473</v>
      </c>
    </row>
    <row r="263" spans="2:65" s="1" customFormat="1" ht="19.5">
      <c r="B263" s="31"/>
      <c r="D263" s="147" t="s">
        <v>135</v>
      </c>
      <c r="F263" s="148" t="s">
        <v>382</v>
      </c>
      <c r="I263" s="149"/>
      <c r="L263" s="31"/>
      <c r="M263" s="150"/>
      <c r="T263" s="55"/>
      <c r="AT263" s="16" t="s">
        <v>135</v>
      </c>
      <c r="AU263" s="16" t="s">
        <v>83</v>
      </c>
    </row>
    <row r="264" spans="2:65" s="1" customFormat="1" ht="24.2" customHeight="1">
      <c r="B264" s="132"/>
      <c r="C264" s="165" t="s">
        <v>474</v>
      </c>
      <c r="D264" s="165" t="s">
        <v>217</v>
      </c>
      <c r="E264" s="166" t="s">
        <v>475</v>
      </c>
      <c r="F264" s="167" t="s">
        <v>476</v>
      </c>
      <c r="G264" s="168" t="s">
        <v>236</v>
      </c>
      <c r="H264" s="169">
        <v>2</v>
      </c>
      <c r="I264" s="170"/>
      <c r="J264" s="171">
        <f t="shared" ref="J264:J277" si="30">ROUND(I264*H264,2)</f>
        <v>0</v>
      </c>
      <c r="K264" s="172"/>
      <c r="L264" s="173"/>
      <c r="M264" s="174" t="s">
        <v>1</v>
      </c>
      <c r="N264" s="175" t="s">
        <v>38</v>
      </c>
      <c r="P264" s="143">
        <f t="shared" ref="P264:P277" si="31">O264*H264</f>
        <v>0</v>
      </c>
      <c r="Q264" s="143">
        <v>4.0000000000000001E-3</v>
      </c>
      <c r="R264" s="143">
        <f t="shared" ref="R264:R277" si="32">Q264*H264</f>
        <v>8.0000000000000002E-3</v>
      </c>
      <c r="S264" s="143">
        <v>0</v>
      </c>
      <c r="T264" s="144">
        <f t="shared" ref="T264:T277" si="33">S264*H264</f>
        <v>0</v>
      </c>
      <c r="AR264" s="145" t="s">
        <v>166</v>
      </c>
      <c r="AT264" s="145" t="s">
        <v>217</v>
      </c>
      <c r="AU264" s="145" t="s">
        <v>83</v>
      </c>
      <c r="AY264" s="16" t="s">
        <v>127</v>
      </c>
      <c r="BE264" s="146">
        <f t="shared" ref="BE264:BE277" si="34">IF(N264="základní",J264,0)</f>
        <v>0</v>
      </c>
      <c r="BF264" s="146">
        <f t="shared" ref="BF264:BF277" si="35">IF(N264="snížená",J264,0)</f>
        <v>0</v>
      </c>
      <c r="BG264" s="146">
        <f t="shared" ref="BG264:BG277" si="36">IF(N264="zákl. přenesená",J264,0)</f>
        <v>0</v>
      </c>
      <c r="BH264" s="146">
        <f t="shared" ref="BH264:BH277" si="37">IF(N264="sníž. přenesená",J264,0)</f>
        <v>0</v>
      </c>
      <c r="BI264" s="146">
        <f t="shared" ref="BI264:BI277" si="38">IF(N264="nulová",J264,0)</f>
        <v>0</v>
      </c>
      <c r="BJ264" s="16" t="s">
        <v>81</v>
      </c>
      <c r="BK264" s="146">
        <f t="shared" ref="BK264:BK277" si="39">ROUND(I264*H264,2)</f>
        <v>0</v>
      </c>
      <c r="BL264" s="16" t="s">
        <v>133</v>
      </c>
      <c r="BM264" s="145" t="s">
        <v>477</v>
      </c>
    </row>
    <row r="265" spans="2:65" s="1" customFormat="1" ht="16.5" customHeight="1">
      <c r="B265" s="132"/>
      <c r="C265" s="133" t="s">
        <v>478</v>
      </c>
      <c r="D265" s="133" t="s">
        <v>129</v>
      </c>
      <c r="E265" s="134" t="s">
        <v>479</v>
      </c>
      <c r="F265" s="135" t="s">
        <v>480</v>
      </c>
      <c r="G265" s="136" t="s">
        <v>132</v>
      </c>
      <c r="H265" s="137">
        <v>207</v>
      </c>
      <c r="I265" s="138"/>
      <c r="J265" s="139">
        <f t="shared" si="30"/>
        <v>0</v>
      </c>
      <c r="K265" s="140"/>
      <c r="L265" s="31"/>
      <c r="M265" s="141" t="s">
        <v>1</v>
      </c>
      <c r="N265" s="142" t="s">
        <v>38</v>
      </c>
      <c r="P265" s="143">
        <f t="shared" si="31"/>
        <v>0</v>
      </c>
      <c r="Q265" s="143">
        <v>0</v>
      </c>
      <c r="R265" s="143">
        <f t="shared" si="32"/>
        <v>0</v>
      </c>
      <c r="S265" s="143">
        <v>0</v>
      </c>
      <c r="T265" s="144">
        <f t="shared" si="33"/>
        <v>0</v>
      </c>
      <c r="AR265" s="145" t="s">
        <v>133</v>
      </c>
      <c r="AT265" s="145" t="s">
        <v>129</v>
      </c>
      <c r="AU265" s="145" t="s">
        <v>83</v>
      </c>
      <c r="AY265" s="16" t="s">
        <v>127</v>
      </c>
      <c r="BE265" s="146">
        <f t="shared" si="34"/>
        <v>0</v>
      </c>
      <c r="BF265" s="146">
        <f t="shared" si="35"/>
        <v>0</v>
      </c>
      <c r="BG265" s="146">
        <f t="shared" si="36"/>
        <v>0</v>
      </c>
      <c r="BH265" s="146">
        <f t="shared" si="37"/>
        <v>0</v>
      </c>
      <c r="BI265" s="146">
        <f t="shared" si="38"/>
        <v>0</v>
      </c>
      <c r="BJ265" s="16" t="s">
        <v>81</v>
      </c>
      <c r="BK265" s="146">
        <f t="shared" si="39"/>
        <v>0</v>
      </c>
      <c r="BL265" s="16" t="s">
        <v>133</v>
      </c>
      <c r="BM265" s="145" t="s">
        <v>481</v>
      </c>
    </row>
    <row r="266" spans="2:65" s="1" customFormat="1" ht="21.75" customHeight="1">
      <c r="B266" s="132"/>
      <c r="C266" s="133" t="s">
        <v>482</v>
      </c>
      <c r="D266" s="133" t="s">
        <v>129</v>
      </c>
      <c r="E266" s="134" t="s">
        <v>483</v>
      </c>
      <c r="F266" s="135" t="s">
        <v>484</v>
      </c>
      <c r="G266" s="136" t="s">
        <v>485</v>
      </c>
      <c r="H266" s="137">
        <v>3</v>
      </c>
      <c r="I266" s="138"/>
      <c r="J266" s="139">
        <f t="shared" si="30"/>
        <v>0</v>
      </c>
      <c r="K266" s="140"/>
      <c r="L266" s="31"/>
      <c r="M266" s="141" t="s">
        <v>1</v>
      </c>
      <c r="N266" s="142" t="s">
        <v>38</v>
      </c>
      <c r="P266" s="143">
        <f t="shared" si="31"/>
        <v>0</v>
      </c>
      <c r="Q266" s="143">
        <v>0</v>
      </c>
      <c r="R266" s="143">
        <f t="shared" si="32"/>
        <v>0</v>
      </c>
      <c r="S266" s="143">
        <v>0</v>
      </c>
      <c r="T266" s="144">
        <f t="shared" si="33"/>
        <v>0</v>
      </c>
      <c r="AR266" s="145" t="s">
        <v>133</v>
      </c>
      <c r="AT266" s="145" t="s">
        <v>129</v>
      </c>
      <c r="AU266" s="145" t="s">
        <v>83</v>
      </c>
      <c r="AY266" s="16" t="s">
        <v>127</v>
      </c>
      <c r="BE266" s="146">
        <f t="shared" si="34"/>
        <v>0</v>
      </c>
      <c r="BF266" s="146">
        <f t="shared" si="35"/>
        <v>0</v>
      </c>
      <c r="BG266" s="146">
        <f t="shared" si="36"/>
        <v>0</v>
      </c>
      <c r="BH266" s="146">
        <f t="shared" si="37"/>
        <v>0</v>
      </c>
      <c r="BI266" s="146">
        <f t="shared" si="38"/>
        <v>0</v>
      </c>
      <c r="BJ266" s="16" t="s">
        <v>81</v>
      </c>
      <c r="BK266" s="146">
        <f t="shared" si="39"/>
        <v>0</v>
      </c>
      <c r="BL266" s="16" t="s">
        <v>133</v>
      </c>
      <c r="BM266" s="145" t="s">
        <v>486</v>
      </c>
    </row>
    <row r="267" spans="2:65" s="1" customFormat="1" ht="24.2" customHeight="1">
      <c r="B267" s="132"/>
      <c r="C267" s="133" t="s">
        <v>487</v>
      </c>
      <c r="D267" s="133" t="s">
        <v>129</v>
      </c>
      <c r="E267" s="134" t="s">
        <v>488</v>
      </c>
      <c r="F267" s="135" t="s">
        <v>489</v>
      </c>
      <c r="G267" s="136" t="s">
        <v>132</v>
      </c>
      <c r="H267" s="137">
        <v>207</v>
      </c>
      <c r="I267" s="138"/>
      <c r="J267" s="139">
        <f t="shared" si="30"/>
        <v>0</v>
      </c>
      <c r="K267" s="140"/>
      <c r="L267" s="31"/>
      <c r="M267" s="141" t="s">
        <v>1</v>
      </c>
      <c r="N267" s="142" t="s">
        <v>38</v>
      </c>
      <c r="P267" s="143">
        <f t="shared" si="31"/>
        <v>0</v>
      </c>
      <c r="Q267" s="143">
        <v>0</v>
      </c>
      <c r="R267" s="143">
        <f t="shared" si="32"/>
        <v>0</v>
      </c>
      <c r="S267" s="143">
        <v>0</v>
      </c>
      <c r="T267" s="144">
        <f t="shared" si="33"/>
        <v>0</v>
      </c>
      <c r="AR267" s="145" t="s">
        <v>133</v>
      </c>
      <c r="AT267" s="145" t="s">
        <v>129</v>
      </c>
      <c r="AU267" s="145" t="s">
        <v>83</v>
      </c>
      <c r="AY267" s="16" t="s">
        <v>127</v>
      </c>
      <c r="BE267" s="146">
        <f t="shared" si="34"/>
        <v>0</v>
      </c>
      <c r="BF267" s="146">
        <f t="shared" si="35"/>
        <v>0</v>
      </c>
      <c r="BG267" s="146">
        <f t="shared" si="36"/>
        <v>0</v>
      </c>
      <c r="BH267" s="146">
        <f t="shared" si="37"/>
        <v>0</v>
      </c>
      <c r="BI267" s="146">
        <f t="shared" si="38"/>
        <v>0</v>
      </c>
      <c r="BJ267" s="16" t="s">
        <v>81</v>
      </c>
      <c r="BK267" s="146">
        <f t="shared" si="39"/>
        <v>0</v>
      </c>
      <c r="BL267" s="16" t="s">
        <v>133</v>
      </c>
      <c r="BM267" s="145" t="s">
        <v>490</v>
      </c>
    </row>
    <row r="268" spans="2:65" s="1" customFormat="1" ht="16.5" customHeight="1">
      <c r="B268" s="132"/>
      <c r="C268" s="133" t="s">
        <v>491</v>
      </c>
      <c r="D268" s="133" t="s">
        <v>129</v>
      </c>
      <c r="E268" s="134" t="s">
        <v>492</v>
      </c>
      <c r="F268" s="135" t="s">
        <v>493</v>
      </c>
      <c r="G268" s="136" t="s">
        <v>245</v>
      </c>
      <c r="H268" s="137">
        <v>3</v>
      </c>
      <c r="I268" s="138"/>
      <c r="J268" s="139">
        <f t="shared" si="30"/>
        <v>0</v>
      </c>
      <c r="K268" s="140"/>
      <c r="L268" s="31"/>
      <c r="M268" s="141" t="s">
        <v>1</v>
      </c>
      <c r="N268" s="142" t="s">
        <v>38</v>
      </c>
      <c r="P268" s="143">
        <f t="shared" si="31"/>
        <v>0</v>
      </c>
      <c r="Q268" s="143">
        <v>0</v>
      </c>
      <c r="R268" s="143">
        <f t="shared" si="32"/>
        <v>0</v>
      </c>
      <c r="S268" s="143">
        <v>0</v>
      </c>
      <c r="T268" s="144">
        <f t="shared" si="33"/>
        <v>0</v>
      </c>
      <c r="AR268" s="145" t="s">
        <v>133</v>
      </c>
      <c r="AT268" s="145" t="s">
        <v>129</v>
      </c>
      <c r="AU268" s="145" t="s">
        <v>83</v>
      </c>
      <c r="AY268" s="16" t="s">
        <v>127</v>
      </c>
      <c r="BE268" s="146">
        <f t="shared" si="34"/>
        <v>0</v>
      </c>
      <c r="BF268" s="146">
        <f t="shared" si="35"/>
        <v>0</v>
      </c>
      <c r="BG268" s="146">
        <f t="shared" si="36"/>
        <v>0</v>
      </c>
      <c r="BH268" s="146">
        <f t="shared" si="37"/>
        <v>0</v>
      </c>
      <c r="BI268" s="146">
        <f t="shared" si="38"/>
        <v>0</v>
      </c>
      <c r="BJ268" s="16" t="s">
        <v>81</v>
      </c>
      <c r="BK268" s="146">
        <f t="shared" si="39"/>
        <v>0</v>
      </c>
      <c r="BL268" s="16" t="s">
        <v>133</v>
      </c>
      <c r="BM268" s="145" t="s">
        <v>494</v>
      </c>
    </row>
    <row r="269" spans="2:65" s="1" customFormat="1" ht="24.2" customHeight="1">
      <c r="B269" s="132"/>
      <c r="C269" s="133" t="s">
        <v>495</v>
      </c>
      <c r="D269" s="133" t="s">
        <v>129</v>
      </c>
      <c r="E269" s="134" t="s">
        <v>496</v>
      </c>
      <c r="F269" s="135" t="s">
        <v>497</v>
      </c>
      <c r="G269" s="136" t="s">
        <v>236</v>
      </c>
      <c r="H269" s="137">
        <v>16</v>
      </c>
      <c r="I269" s="138"/>
      <c r="J269" s="139">
        <f t="shared" si="30"/>
        <v>0</v>
      </c>
      <c r="K269" s="140"/>
      <c r="L269" s="31"/>
      <c r="M269" s="141" t="s">
        <v>1</v>
      </c>
      <c r="N269" s="142" t="s">
        <v>38</v>
      </c>
      <c r="P269" s="143">
        <f t="shared" si="31"/>
        <v>0</v>
      </c>
      <c r="Q269" s="143">
        <v>0.04</v>
      </c>
      <c r="R269" s="143">
        <f t="shared" si="32"/>
        <v>0.64</v>
      </c>
      <c r="S269" s="143">
        <v>0</v>
      </c>
      <c r="T269" s="144">
        <f t="shared" si="33"/>
        <v>0</v>
      </c>
      <c r="AR269" s="145" t="s">
        <v>133</v>
      </c>
      <c r="AT269" s="145" t="s">
        <v>129</v>
      </c>
      <c r="AU269" s="145" t="s">
        <v>83</v>
      </c>
      <c r="AY269" s="16" t="s">
        <v>127</v>
      </c>
      <c r="BE269" s="146">
        <f t="shared" si="34"/>
        <v>0</v>
      </c>
      <c r="BF269" s="146">
        <f t="shared" si="35"/>
        <v>0</v>
      </c>
      <c r="BG269" s="146">
        <f t="shared" si="36"/>
        <v>0</v>
      </c>
      <c r="BH269" s="146">
        <f t="shared" si="37"/>
        <v>0</v>
      </c>
      <c r="BI269" s="146">
        <f t="shared" si="38"/>
        <v>0</v>
      </c>
      <c r="BJ269" s="16" t="s">
        <v>81</v>
      </c>
      <c r="BK269" s="146">
        <f t="shared" si="39"/>
        <v>0</v>
      </c>
      <c r="BL269" s="16" t="s">
        <v>133</v>
      </c>
      <c r="BM269" s="145" t="s">
        <v>498</v>
      </c>
    </row>
    <row r="270" spans="2:65" s="1" customFormat="1" ht="21.75" customHeight="1">
      <c r="B270" s="132"/>
      <c r="C270" s="165" t="s">
        <v>499</v>
      </c>
      <c r="D270" s="165" t="s">
        <v>217</v>
      </c>
      <c r="E270" s="166" t="s">
        <v>500</v>
      </c>
      <c r="F270" s="167" t="s">
        <v>501</v>
      </c>
      <c r="G270" s="168" t="s">
        <v>236</v>
      </c>
      <c r="H270" s="169">
        <v>16</v>
      </c>
      <c r="I270" s="170"/>
      <c r="J270" s="171">
        <f t="shared" si="30"/>
        <v>0</v>
      </c>
      <c r="K270" s="172"/>
      <c r="L270" s="173"/>
      <c r="M270" s="174" t="s">
        <v>1</v>
      </c>
      <c r="N270" s="175" t="s">
        <v>38</v>
      </c>
      <c r="P270" s="143">
        <f t="shared" si="31"/>
        <v>0</v>
      </c>
      <c r="Q270" s="143">
        <v>7.3000000000000001E-3</v>
      </c>
      <c r="R270" s="143">
        <f t="shared" si="32"/>
        <v>0.1168</v>
      </c>
      <c r="S270" s="143">
        <v>0</v>
      </c>
      <c r="T270" s="144">
        <f t="shared" si="33"/>
        <v>0</v>
      </c>
      <c r="AR270" s="145" t="s">
        <v>166</v>
      </c>
      <c r="AT270" s="145" t="s">
        <v>217</v>
      </c>
      <c r="AU270" s="145" t="s">
        <v>83</v>
      </c>
      <c r="AY270" s="16" t="s">
        <v>127</v>
      </c>
      <c r="BE270" s="146">
        <f t="shared" si="34"/>
        <v>0</v>
      </c>
      <c r="BF270" s="146">
        <f t="shared" si="35"/>
        <v>0</v>
      </c>
      <c r="BG270" s="146">
        <f t="shared" si="36"/>
        <v>0</v>
      </c>
      <c r="BH270" s="146">
        <f t="shared" si="37"/>
        <v>0</v>
      </c>
      <c r="BI270" s="146">
        <f t="shared" si="38"/>
        <v>0</v>
      </c>
      <c r="BJ270" s="16" t="s">
        <v>81</v>
      </c>
      <c r="BK270" s="146">
        <f t="shared" si="39"/>
        <v>0</v>
      </c>
      <c r="BL270" s="16" t="s">
        <v>133</v>
      </c>
      <c r="BM270" s="145" t="s">
        <v>502</v>
      </c>
    </row>
    <row r="271" spans="2:65" s="1" customFormat="1" ht="16.5" customHeight="1">
      <c r="B271" s="132"/>
      <c r="C271" s="133" t="s">
        <v>503</v>
      </c>
      <c r="D271" s="133" t="s">
        <v>129</v>
      </c>
      <c r="E271" s="134" t="s">
        <v>504</v>
      </c>
      <c r="F271" s="135" t="s">
        <v>505</v>
      </c>
      <c r="G271" s="136" t="s">
        <v>236</v>
      </c>
      <c r="H271" s="137">
        <v>6</v>
      </c>
      <c r="I271" s="138"/>
      <c r="J271" s="139">
        <f t="shared" si="30"/>
        <v>0</v>
      </c>
      <c r="K271" s="140"/>
      <c r="L271" s="31"/>
      <c r="M271" s="141" t="s">
        <v>1</v>
      </c>
      <c r="N271" s="142" t="s">
        <v>38</v>
      </c>
      <c r="P271" s="143">
        <f t="shared" si="31"/>
        <v>0</v>
      </c>
      <c r="Q271" s="143">
        <v>0.04</v>
      </c>
      <c r="R271" s="143">
        <f t="shared" si="32"/>
        <v>0.24</v>
      </c>
      <c r="S271" s="143">
        <v>0</v>
      </c>
      <c r="T271" s="144">
        <f t="shared" si="33"/>
        <v>0</v>
      </c>
      <c r="AR271" s="145" t="s">
        <v>133</v>
      </c>
      <c r="AT271" s="145" t="s">
        <v>129</v>
      </c>
      <c r="AU271" s="145" t="s">
        <v>83</v>
      </c>
      <c r="AY271" s="16" t="s">
        <v>127</v>
      </c>
      <c r="BE271" s="146">
        <f t="shared" si="34"/>
        <v>0</v>
      </c>
      <c r="BF271" s="146">
        <f t="shared" si="35"/>
        <v>0</v>
      </c>
      <c r="BG271" s="146">
        <f t="shared" si="36"/>
        <v>0</v>
      </c>
      <c r="BH271" s="146">
        <f t="shared" si="37"/>
        <v>0</v>
      </c>
      <c r="BI271" s="146">
        <f t="shared" si="38"/>
        <v>0</v>
      </c>
      <c r="BJ271" s="16" t="s">
        <v>81</v>
      </c>
      <c r="BK271" s="146">
        <f t="shared" si="39"/>
        <v>0</v>
      </c>
      <c r="BL271" s="16" t="s">
        <v>133</v>
      </c>
      <c r="BM271" s="145" t="s">
        <v>506</v>
      </c>
    </row>
    <row r="272" spans="2:65" s="1" customFormat="1" ht="16.5" customHeight="1">
      <c r="B272" s="132"/>
      <c r="C272" s="165" t="s">
        <v>507</v>
      </c>
      <c r="D272" s="165" t="s">
        <v>217</v>
      </c>
      <c r="E272" s="166" t="s">
        <v>508</v>
      </c>
      <c r="F272" s="167" t="s">
        <v>509</v>
      </c>
      <c r="G272" s="168" t="s">
        <v>236</v>
      </c>
      <c r="H272" s="169">
        <v>6</v>
      </c>
      <c r="I272" s="170"/>
      <c r="J272" s="171">
        <f t="shared" si="30"/>
        <v>0</v>
      </c>
      <c r="K272" s="172"/>
      <c r="L272" s="173"/>
      <c r="M272" s="174" t="s">
        <v>1</v>
      </c>
      <c r="N272" s="175" t="s">
        <v>38</v>
      </c>
      <c r="P272" s="143">
        <f t="shared" si="31"/>
        <v>0</v>
      </c>
      <c r="Q272" s="143">
        <v>1.3299999999999999E-2</v>
      </c>
      <c r="R272" s="143">
        <f t="shared" si="32"/>
        <v>7.9799999999999996E-2</v>
      </c>
      <c r="S272" s="143">
        <v>0</v>
      </c>
      <c r="T272" s="144">
        <f t="shared" si="33"/>
        <v>0</v>
      </c>
      <c r="AR272" s="145" t="s">
        <v>166</v>
      </c>
      <c r="AT272" s="145" t="s">
        <v>217</v>
      </c>
      <c r="AU272" s="145" t="s">
        <v>83</v>
      </c>
      <c r="AY272" s="16" t="s">
        <v>127</v>
      </c>
      <c r="BE272" s="146">
        <f t="shared" si="34"/>
        <v>0</v>
      </c>
      <c r="BF272" s="146">
        <f t="shared" si="35"/>
        <v>0</v>
      </c>
      <c r="BG272" s="146">
        <f t="shared" si="36"/>
        <v>0</v>
      </c>
      <c r="BH272" s="146">
        <f t="shared" si="37"/>
        <v>0</v>
      </c>
      <c r="BI272" s="146">
        <f t="shared" si="38"/>
        <v>0</v>
      </c>
      <c r="BJ272" s="16" t="s">
        <v>81</v>
      </c>
      <c r="BK272" s="146">
        <f t="shared" si="39"/>
        <v>0</v>
      </c>
      <c r="BL272" s="16" t="s">
        <v>133</v>
      </c>
      <c r="BM272" s="145" t="s">
        <v>510</v>
      </c>
    </row>
    <row r="273" spans="2:65" s="1" customFormat="1" ht="16.5" customHeight="1">
      <c r="B273" s="132"/>
      <c r="C273" s="133" t="s">
        <v>511</v>
      </c>
      <c r="D273" s="133" t="s">
        <v>129</v>
      </c>
      <c r="E273" s="134" t="s">
        <v>512</v>
      </c>
      <c r="F273" s="135" t="s">
        <v>513</v>
      </c>
      <c r="G273" s="136" t="s">
        <v>236</v>
      </c>
      <c r="H273" s="137">
        <v>2</v>
      </c>
      <c r="I273" s="138"/>
      <c r="J273" s="139">
        <f t="shared" si="30"/>
        <v>0</v>
      </c>
      <c r="K273" s="140"/>
      <c r="L273" s="31"/>
      <c r="M273" s="141" t="s">
        <v>1</v>
      </c>
      <c r="N273" s="142" t="s">
        <v>38</v>
      </c>
      <c r="P273" s="143">
        <f t="shared" si="31"/>
        <v>0</v>
      </c>
      <c r="Q273" s="143">
        <v>0.05</v>
      </c>
      <c r="R273" s="143">
        <f t="shared" si="32"/>
        <v>0.1</v>
      </c>
      <c r="S273" s="143">
        <v>0</v>
      </c>
      <c r="T273" s="144">
        <f t="shared" si="33"/>
        <v>0</v>
      </c>
      <c r="AR273" s="145" t="s">
        <v>133</v>
      </c>
      <c r="AT273" s="145" t="s">
        <v>129</v>
      </c>
      <c r="AU273" s="145" t="s">
        <v>83</v>
      </c>
      <c r="AY273" s="16" t="s">
        <v>127</v>
      </c>
      <c r="BE273" s="146">
        <f t="shared" si="34"/>
        <v>0</v>
      </c>
      <c r="BF273" s="146">
        <f t="shared" si="35"/>
        <v>0</v>
      </c>
      <c r="BG273" s="146">
        <f t="shared" si="36"/>
        <v>0</v>
      </c>
      <c r="BH273" s="146">
        <f t="shared" si="37"/>
        <v>0</v>
      </c>
      <c r="BI273" s="146">
        <f t="shared" si="38"/>
        <v>0</v>
      </c>
      <c r="BJ273" s="16" t="s">
        <v>81</v>
      </c>
      <c r="BK273" s="146">
        <f t="shared" si="39"/>
        <v>0</v>
      </c>
      <c r="BL273" s="16" t="s">
        <v>133</v>
      </c>
      <c r="BM273" s="145" t="s">
        <v>514</v>
      </c>
    </row>
    <row r="274" spans="2:65" s="1" customFormat="1" ht="16.5" customHeight="1">
      <c r="B274" s="132"/>
      <c r="C274" s="165" t="s">
        <v>515</v>
      </c>
      <c r="D274" s="165" t="s">
        <v>217</v>
      </c>
      <c r="E274" s="166" t="s">
        <v>516</v>
      </c>
      <c r="F274" s="167" t="s">
        <v>517</v>
      </c>
      <c r="G274" s="168" t="s">
        <v>236</v>
      </c>
      <c r="H274" s="169">
        <v>2</v>
      </c>
      <c r="I274" s="170"/>
      <c r="J274" s="171">
        <f t="shared" si="30"/>
        <v>0</v>
      </c>
      <c r="K274" s="172"/>
      <c r="L274" s="173"/>
      <c r="M274" s="174" t="s">
        <v>1</v>
      </c>
      <c r="N274" s="175" t="s">
        <v>38</v>
      </c>
      <c r="P274" s="143">
        <f t="shared" si="31"/>
        <v>0</v>
      </c>
      <c r="Q274" s="143">
        <v>2.9499999999999998E-2</v>
      </c>
      <c r="R274" s="143">
        <f t="shared" si="32"/>
        <v>5.8999999999999997E-2</v>
      </c>
      <c r="S274" s="143">
        <v>0</v>
      </c>
      <c r="T274" s="144">
        <f t="shared" si="33"/>
        <v>0</v>
      </c>
      <c r="AR274" s="145" t="s">
        <v>166</v>
      </c>
      <c r="AT274" s="145" t="s">
        <v>217</v>
      </c>
      <c r="AU274" s="145" t="s">
        <v>83</v>
      </c>
      <c r="AY274" s="16" t="s">
        <v>127</v>
      </c>
      <c r="BE274" s="146">
        <f t="shared" si="34"/>
        <v>0</v>
      </c>
      <c r="BF274" s="146">
        <f t="shared" si="35"/>
        <v>0</v>
      </c>
      <c r="BG274" s="146">
        <f t="shared" si="36"/>
        <v>0</v>
      </c>
      <c r="BH274" s="146">
        <f t="shared" si="37"/>
        <v>0</v>
      </c>
      <c r="BI274" s="146">
        <f t="shared" si="38"/>
        <v>0</v>
      </c>
      <c r="BJ274" s="16" t="s">
        <v>81</v>
      </c>
      <c r="BK274" s="146">
        <f t="shared" si="39"/>
        <v>0</v>
      </c>
      <c r="BL274" s="16" t="s">
        <v>133</v>
      </c>
      <c r="BM274" s="145" t="s">
        <v>518</v>
      </c>
    </row>
    <row r="275" spans="2:65" s="1" customFormat="1" ht="16.5" customHeight="1">
      <c r="B275" s="132"/>
      <c r="C275" s="133" t="s">
        <v>519</v>
      </c>
      <c r="D275" s="133" t="s">
        <v>129</v>
      </c>
      <c r="E275" s="134" t="s">
        <v>520</v>
      </c>
      <c r="F275" s="135" t="s">
        <v>521</v>
      </c>
      <c r="G275" s="136" t="s">
        <v>236</v>
      </c>
      <c r="H275" s="137">
        <v>23</v>
      </c>
      <c r="I275" s="138"/>
      <c r="J275" s="139">
        <f t="shared" si="30"/>
        <v>0</v>
      </c>
      <c r="K275" s="140"/>
      <c r="L275" s="31"/>
      <c r="M275" s="141" t="s">
        <v>1</v>
      </c>
      <c r="N275" s="142" t="s">
        <v>38</v>
      </c>
      <c r="P275" s="143">
        <f t="shared" si="31"/>
        <v>0</v>
      </c>
      <c r="Q275" s="143">
        <v>3.1E-4</v>
      </c>
      <c r="R275" s="143">
        <f t="shared" si="32"/>
        <v>7.1300000000000001E-3</v>
      </c>
      <c r="S275" s="143">
        <v>0</v>
      </c>
      <c r="T275" s="144">
        <f t="shared" si="33"/>
        <v>0</v>
      </c>
      <c r="AR275" s="145" t="s">
        <v>133</v>
      </c>
      <c r="AT275" s="145" t="s">
        <v>129</v>
      </c>
      <c r="AU275" s="145" t="s">
        <v>83</v>
      </c>
      <c r="AY275" s="16" t="s">
        <v>127</v>
      </c>
      <c r="BE275" s="146">
        <f t="shared" si="34"/>
        <v>0</v>
      </c>
      <c r="BF275" s="146">
        <f t="shared" si="35"/>
        <v>0</v>
      </c>
      <c r="BG275" s="146">
        <f t="shared" si="36"/>
        <v>0</v>
      </c>
      <c r="BH275" s="146">
        <f t="shared" si="37"/>
        <v>0</v>
      </c>
      <c r="BI275" s="146">
        <f t="shared" si="38"/>
        <v>0</v>
      </c>
      <c r="BJ275" s="16" t="s">
        <v>81</v>
      </c>
      <c r="BK275" s="146">
        <f t="shared" si="39"/>
        <v>0</v>
      </c>
      <c r="BL275" s="16" t="s">
        <v>133</v>
      </c>
      <c r="BM275" s="145" t="s">
        <v>522</v>
      </c>
    </row>
    <row r="276" spans="2:65" s="1" customFormat="1" ht="16.5" customHeight="1">
      <c r="B276" s="132"/>
      <c r="C276" s="133" t="s">
        <v>523</v>
      </c>
      <c r="D276" s="133" t="s">
        <v>129</v>
      </c>
      <c r="E276" s="134" t="s">
        <v>524</v>
      </c>
      <c r="F276" s="135" t="s">
        <v>525</v>
      </c>
      <c r="G276" s="136" t="s">
        <v>245</v>
      </c>
      <c r="H276" s="137">
        <v>1</v>
      </c>
      <c r="I276" s="138"/>
      <c r="J276" s="139">
        <f t="shared" si="30"/>
        <v>0</v>
      </c>
      <c r="K276" s="140"/>
      <c r="L276" s="31"/>
      <c r="M276" s="141" t="s">
        <v>1</v>
      </c>
      <c r="N276" s="142" t="s">
        <v>38</v>
      </c>
      <c r="P276" s="143">
        <f t="shared" si="31"/>
        <v>0</v>
      </c>
      <c r="Q276" s="143">
        <v>0</v>
      </c>
      <c r="R276" s="143">
        <f t="shared" si="32"/>
        <v>0</v>
      </c>
      <c r="S276" s="143">
        <v>0</v>
      </c>
      <c r="T276" s="144">
        <f t="shared" si="33"/>
        <v>0</v>
      </c>
      <c r="AR276" s="145" t="s">
        <v>133</v>
      </c>
      <c r="AT276" s="145" t="s">
        <v>129</v>
      </c>
      <c r="AU276" s="145" t="s">
        <v>83</v>
      </c>
      <c r="AY276" s="16" t="s">
        <v>127</v>
      </c>
      <c r="BE276" s="146">
        <f t="shared" si="34"/>
        <v>0</v>
      </c>
      <c r="BF276" s="146">
        <f t="shared" si="35"/>
        <v>0</v>
      </c>
      <c r="BG276" s="146">
        <f t="shared" si="36"/>
        <v>0</v>
      </c>
      <c r="BH276" s="146">
        <f t="shared" si="37"/>
        <v>0</v>
      </c>
      <c r="BI276" s="146">
        <f t="shared" si="38"/>
        <v>0</v>
      </c>
      <c r="BJ276" s="16" t="s">
        <v>81</v>
      </c>
      <c r="BK276" s="146">
        <f t="shared" si="39"/>
        <v>0</v>
      </c>
      <c r="BL276" s="16" t="s">
        <v>133</v>
      </c>
      <c r="BM276" s="145" t="s">
        <v>526</v>
      </c>
    </row>
    <row r="277" spans="2:65" s="1" customFormat="1" ht="16.5" customHeight="1">
      <c r="B277" s="132"/>
      <c r="C277" s="133" t="s">
        <v>527</v>
      </c>
      <c r="D277" s="133" t="s">
        <v>129</v>
      </c>
      <c r="E277" s="134" t="s">
        <v>528</v>
      </c>
      <c r="F277" s="135" t="s">
        <v>529</v>
      </c>
      <c r="G277" s="136" t="s">
        <v>530</v>
      </c>
      <c r="H277" s="137">
        <v>0.21</v>
      </c>
      <c r="I277" s="138"/>
      <c r="J277" s="139">
        <f t="shared" si="30"/>
        <v>0</v>
      </c>
      <c r="K277" s="140"/>
      <c r="L277" s="31"/>
      <c r="M277" s="141" t="s">
        <v>1</v>
      </c>
      <c r="N277" s="142" t="s">
        <v>38</v>
      </c>
      <c r="P277" s="143">
        <f t="shared" si="31"/>
        <v>0</v>
      </c>
      <c r="Q277" s="143">
        <v>0</v>
      </c>
      <c r="R277" s="143">
        <f t="shared" si="32"/>
        <v>0</v>
      </c>
      <c r="S277" s="143">
        <v>0</v>
      </c>
      <c r="T277" s="144">
        <f t="shared" si="33"/>
        <v>0</v>
      </c>
      <c r="AR277" s="145" t="s">
        <v>133</v>
      </c>
      <c r="AT277" s="145" t="s">
        <v>129</v>
      </c>
      <c r="AU277" s="145" t="s">
        <v>83</v>
      </c>
      <c r="AY277" s="16" t="s">
        <v>127</v>
      </c>
      <c r="BE277" s="146">
        <f t="shared" si="34"/>
        <v>0</v>
      </c>
      <c r="BF277" s="146">
        <f t="shared" si="35"/>
        <v>0</v>
      </c>
      <c r="BG277" s="146">
        <f t="shared" si="36"/>
        <v>0</v>
      </c>
      <c r="BH277" s="146">
        <f t="shared" si="37"/>
        <v>0</v>
      </c>
      <c r="BI277" s="146">
        <f t="shared" si="38"/>
        <v>0</v>
      </c>
      <c r="BJ277" s="16" t="s">
        <v>81</v>
      </c>
      <c r="BK277" s="146">
        <f t="shared" si="39"/>
        <v>0</v>
      </c>
      <c r="BL277" s="16" t="s">
        <v>133</v>
      </c>
      <c r="BM277" s="145" t="s">
        <v>531</v>
      </c>
    </row>
    <row r="278" spans="2:65" s="1" customFormat="1" ht="29.25">
      <c r="B278" s="31"/>
      <c r="D278" s="147" t="s">
        <v>135</v>
      </c>
      <c r="F278" s="148" t="s">
        <v>532</v>
      </c>
      <c r="I278" s="149"/>
      <c r="L278" s="31"/>
      <c r="M278" s="150"/>
      <c r="T278" s="55"/>
      <c r="AT278" s="16" t="s">
        <v>135</v>
      </c>
      <c r="AU278" s="16" t="s">
        <v>83</v>
      </c>
    </row>
    <row r="279" spans="2:65" s="11" customFormat="1" ht="22.9" customHeight="1">
      <c r="B279" s="120"/>
      <c r="D279" s="121" t="s">
        <v>72</v>
      </c>
      <c r="E279" s="130" t="s">
        <v>171</v>
      </c>
      <c r="F279" s="130" t="s">
        <v>533</v>
      </c>
      <c r="I279" s="123"/>
      <c r="J279" s="131">
        <f>BK279</f>
        <v>0</v>
      </c>
      <c r="L279" s="120"/>
      <c r="M279" s="125"/>
      <c r="P279" s="126">
        <f>P280+P299</f>
        <v>0</v>
      </c>
      <c r="R279" s="126">
        <f>R280+R299</f>
        <v>0</v>
      </c>
      <c r="T279" s="127">
        <f>T280+T299</f>
        <v>0</v>
      </c>
      <c r="AR279" s="121" t="s">
        <v>81</v>
      </c>
      <c r="AT279" s="128" t="s">
        <v>72</v>
      </c>
      <c r="AU279" s="128" t="s">
        <v>81</v>
      </c>
      <c r="AY279" s="121" t="s">
        <v>127</v>
      </c>
      <c r="BK279" s="129">
        <f>BK280+BK299</f>
        <v>0</v>
      </c>
    </row>
    <row r="280" spans="2:65" s="11" customFormat="1" ht="20.85" customHeight="1">
      <c r="B280" s="120"/>
      <c r="D280" s="121" t="s">
        <v>72</v>
      </c>
      <c r="E280" s="130" t="s">
        <v>534</v>
      </c>
      <c r="F280" s="130" t="s">
        <v>535</v>
      </c>
      <c r="I280" s="123"/>
      <c r="J280" s="131">
        <f>BK280</f>
        <v>0</v>
      </c>
      <c r="L280" s="120"/>
      <c r="M280" s="125"/>
      <c r="P280" s="126">
        <f>SUM(P281:P298)</f>
        <v>0</v>
      </c>
      <c r="R280" s="126">
        <f>SUM(R281:R298)</f>
        <v>0</v>
      </c>
      <c r="T280" s="127">
        <f>SUM(T281:T298)</f>
        <v>0</v>
      </c>
      <c r="AR280" s="121" t="s">
        <v>81</v>
      </c>
      <c r="AT280" s="128" t="s">
        <v>72</v>
      </c>
      <c r="AU280" s="128" t="s">
        <v>83</v>
      </c>
      <c r="AY280" s="121" t="s">
        <v>127</v>
      </c>
      <c r="BK280" s="129">
        <f>SUM(BK281:BK298)</f>
        <v>0</v>
      </c>
    </row>
    <row r="281" spans="2:65" s="1" customFormat="1" ht="24.2" customHeight="1">
      <c r="B281" s="132"/>
      <c r="C281" s="133" t="s">
        <v>536</v>
      </c>
      <c r="D281" s="133" t="s">
        <v>129</v>
      </c>
      <c r="E281" s="134" t="s">
        <v>537</v>
      </c>
      <c r="F281" s="135" t="s">
        <v>538</v>
      </c>
      <c r="G281" s="136" t="s">
        <v>169</v>
      </c>
      <c r="H281" s="137">
        <v>10</v>
      </c>
      <c r="I281" s="138"/>
      <c r="J281" s="139">
        <f>ROUND(I281*H281,2)</f>
        <v>0</v>
      </c>
      <c r="K281" s="140"/>
      <c r="L281" s="31"/>
      <c r="M281" s="141" t="s">
        <v>1</v>
      </c>
      <c r="N281" s="142" t="s">
        <v>38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133</v>
      </c>
      <c r="AT281" s="145" t="s">
        <v>129</v>
      </c>
      <c r="AU281" s="145" t="s">
        <v>141</v>
      </c>
      <c r="AY281" s="16" t="s">
        <v>127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6" t="s">
        <v>81</v>
      </c>
      <c r="BK281" s="146">
        <f>ROUND(I281*H281,2)</f>
        <v>0</v>
      </c>
      <c r="BL281" s="16" t="s">
        <v>133</v>
      </c>
      <c r="BM281" s="145" t="s">
        <v>539</v>
      </c>
    </row>
    <row r="282" spans="2:65" s="12" customFormat="1" ht="11.25">
      <c r="B282" s="151"/>
      <c r="D282" s="147" t="s">
        <v>154</v>
      </c>
      <c r="E282" s="152" t="s">
        <v>1</v>
      </c>
      <c r="F282" s="153" t="s">
        <v>540</v>
      </c>
      <c r="H282" s="154">
        <v>10</v>
      </c>
      <c r="I282" s="155"/>
      <c r="L282" s="151"/>
      <c r="M282" s="156"/>
      <c r="T282" s="157"/>
      <c r="AT282" s="152" t="s">
        <v>154</v>
      </c>
      <c r="AU282" s="152" t="s">
        <v>141</v>
      </c>
      <c r="AV282" s="12" t="s">
        <v>83</v>
      </c>
      <c r="AW282" s="12" t="s">
        <v>30</v>
      </c>
      <c r="AX282" s="12" t="s">
        <v>81</v>
      </c>
      <c r="AY282" s="152" t="s">
        <v>127</v>
      </c>
    </row>
    <row r="283" spans="2:65" s="1" customFormat="1" ht="24.2" customHeight="1">
      <c r="B283" s="132"/>
      <c r="C283" s="133" t="s">
        <v>541</v>
      </c>
      <c r="D283" s="133" t="s">
        <v>129</v>
      </c>
      <c r="E283" s="134" t="s">
        <v>542</v>
      </c>
      <c r="F283" s="135" t="s">
        <v>543</v>
      </c>
      <c r="G283" s="136" t="s">
        <v>169</v>
      </c>
      <c r="H283" s="137">
        <v>76</v>
      </c>
      <c r="I283" s="138"/>
      <c r="J283" s="139">
        <f>ROUND(I283*H283,2)</f>
        <v>0</v>
      </c>
      <c r="K283" s="140"/>
      <c r="L283" s="31"/>
      <c r="M283" s="141" t="s">
        <v>1</v>
      </c>
      <c r="N283" s="142" t="s">
        <v>38</v>
      </c>
      <c r="P283" s="143">
        <f>O283*H283</f>
        <v>0</v>
      </c>
      <c r="Q283" s="143">
        <v>0</v>
      </c>
      <c r="R283" s="143">
        <f>Q283*H283</f>
        <v>0</v>
      </c>
      <c r="S283" s="143">
        <v>0</v>
      </c>
      <c r="T283" s="144">
        <f>S283*H283</f>
        <v>0</v>
      </c>
      <c r="AR283" s="145" t="s">
        <v>133</v>
      </c>
      <c r="AT283" s="145" t="s">
        <v>129</v>
      </c>
      <c r="AU283" s="145" t="s">
        <v>141</v>
      </c>
      <c r="AY283" s="16" t="s">
        <v>127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6" t="s">
        <v>81</v>
      </c>
      <c r="BK283" s="146">
        <f>ROUND(I283*H283,2)</f>
        <v>0</v>
      </c>
      <c r="BL283" s="16" t="s">
        <v>133</v>
      </c>
      <c r="BM283" s="145" t="s">
        <v>544</v>
      </c>
    </row>
    <row r="284" spans="2:65" s="12" customFormat="1" ht="22.5">
      <c r="B284" s="151"/>
      <c r="D284" s="147" t="s">
        <v>154</v>
      </c>
      <c r="E284" s="152" t="s">
        <v>1</v>
      </c>
      <c r="F284" s="153" t="s">
        <v>545</v>
      </c>
      <c r="H284" s="154">
        <v>76</v>
      </c>
      <c r="I284" s="155"/>
      <c r="L284" s="151"/>
      <c r="M284" s="156"/>
      <c r="T284" s="157"/>
      <c r="AT284" s="152" t="s">
        <v>154</v>
      </c>
      <c r="AU284" s="152" t="s">
        <v>141</v>
      </c>
      <c r="AV284" s="12" t="s">
        <v>83</v>
      </c>
      <c r="AW284" s="12" t="s">
        <v>30</v>
      </c>
      <c r="AX284" s="12" t="s">
        <v>81</v>
      </c>
      <c r="AY284" s="152" t="s">
        <v>127</v>
      </c>
    </row>
    <row r="285" spans="2:65" s="1" customFormat="1" ht="21.75" customHeight="1">
      <c r="B285" s="132"/>
      <c r="C285" s="133" t="s">
        <v>546</v>
      </c>
      <c r="D285" s="133" t="s">
        <v>129</v>
      </c>
      <c r="E285" s="134" t="s">
        <v>547</v>
      </c>
      <c r="F285" s="135" t="s">
        <v>548</v>
      </c>
      <c r="G285" s="136" t="s">
        <v>169</v>
      </c>
      <c r="H285" s="137">
        <v>10</v>
      </c>
      <c r="I285" s="138"/>
      <c r="J285" s="139">
        <f>ROUND(I285*H285,2)</f>
        <v>0</v>
      </c>
      <c r="K285" s="140"/>
      <c r="L285" s="31"/>
      <c r="M285" s="141" t="s">
        <v>1</v>
      </c>
      <c r="N285" s="142" t="s">
        <v>38</v>
      </c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AR285" s="145" t="s">
        <v>133</v>
      </c>
      <c r="AT285" s="145" t="s">
        <v>129</v>
      </c>
      <c r="AU285" s="145" t="s">
        <v>141</v>
      </c>
      <c r="AY285" s="16" t="s">
        <v>127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6" t="s">
        <v>81</v>
      </c>
      <c r="BK285" s="146">
        <f>ROUND(I285*H285,2)</f>
        <v>0</v>
      </c>
      <c r="BL285" s="16" t="s">
        <v>133</v>
      </c>
      <c r="BM285" s="145" t="s">
        <v>549</v>
      </c>
    </row>
    <row r="286" spans="2:65" s="12" customFormat="1" ht="11.25">
      <c r="B286" s="151"/>
      <c r="D286" s="147" t="s">
        <v>154</v>
      </c>
      <c r="E286" s="152" t="s">
        <v>1</v>
      </c>
      <c r="F286" s="153" t="s">
        <v>540</v>
      </c>
      <c r="H286" s="154">
        <v>10</v>
      </c>
      <c r="I286" s="155"/>
      <c r="L286" s="151"/>
      <c r="M286" s="156"/>
      <c r="T286" s="157"/>
      <c r="AT286" s="152" t="s">
        <v>154</v>
      </c>
      <c r="AU286" s="152" t="s">
        <v>141</v>
      </c>
      <c r="AV286" s="12" t="s">
        <v>83</v>
      </c>
      <c r="AW286" s="12" t="s">
        <v>30</v>
      </c>
      <c r="AX286" s="12" t="s">
        <v>81</v>
      </c>
      <c r="AY286" s="152" t="s">
        <v>127</v>
      </c>
    </row>
    <row r="287" spans="2:65" s="1" customFormat="1" ht="21.75" customHeight="1">
      <c r="B287" s="132"/>
      <c r="C287" s="133" t="s">
        <v>550</v>
      </c>
      <c r="D287" s="133" t="s">
        <v>129</v>
      </c>
      <c r="E287" s="134" t="s">
        <v>551</v>
      </c>
      <c r="F287" s="135" t="s">
        <v>552</v>
      </c>
      <c r="G287" s="136" t="s">
        <v>169</v>
      </c>
      <c r="H287" s="137">
        <v>76</v>
      </c>
      <c r="I287" s="138"/>
      <c r="J287" s="139">
        <f>ROUND(I287*H287,2)</f>
        <v>0</v>
      </c>
      <c r="K287" s="140"/>
      <c r="L287" s="31"/>
      <c r="M287" s="141" t="s">
        <v>1</v>
      </c>
      <c r="N287" s="142" t="s">
        <v>38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AR287" s="145" t="s">
        <v>133</v>
      </c>
      <c r="AT287" s="145" t="s">
        <v>129</v>
      </c>
      <c r="AU287" s="145" t="s">
        <v>141</v>
      </c>
      <c r="AY287" s="16" t="s">
        <v>127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6" t="s">
        <v>81</v>
      </c>
      <c r="BK287" s="146">
        <f>ROUND(I287*H287,2)</f>
        <v>0</v>
      </c>
      <c r="BL287" s="16" t="s">
        <v>133</v>
      </c>
      <c r="BM287" s="145" t="s">
        <v>553</v>
      </c>
    </row>
    <row r="288" spans="2:65" s="12" customFormat="1" ht="22.5">
      <c r="B288" s="151"/>
      <c r="D288" s="147" t="s">
        <v>154</v>
      </c>
      <c r="E288" s="152" t="s">
        <v>1</v>
      </c>
      <c r="F288" s="153" t="s">
        <v>545</v>
      </c>
      <c r="H288" s="154">
        <v>76</v>
      </c>
      <c r="I288" s="155"/>
      <c r="L288" s="151"/>
      <c r="M288" s="156"/>
      <c r="T288" s="157"/>
      <c r="AT288" s="152" t="s">
        <v>154</v>
      </c>
      <c r="AU288" s="152" t="s">
        <v>141</v>
      </c>
      <c r="AV288" s="12" t="s">
        <v>83</v>
      </c>
      <c r="AW288" s="12" t="s">
        <v>30</v>
      </c>
      <c r="AX288" s="12" t="s">
        <v>81</v>
      </c>
      <c r="AY288" s="152" t="s">
        <v>127</v>
      </c>
    </row>
    <row r="289" spans="2:65" s="1" customFormat="1" ht="21.75" customHeight="1">
      <c r="B289" s="132"/>
      <c r="C289" s="133" t="s">
        <v>554</v>
      </c>
      <c r="D289" s="133" t="s">
        <v>129</v>
      </c>
      <c r="E289" s="134" t="s">
        <v>555</v>
      </c>
      <c r="F289" s="135" t="s">
        <v>556</v>
      </c>
      <c r="G289" s="136" t="s">
        <v>132</v>
      </c>
      <c r="H289" s="137">
        <v>10</v>
      </c>
      <c r="I289" s="138"/>
      <c r="J289" s="139">
        <f>ROUND(I289*H289,2)</f>
        <v>0</v>
      </c>
      <c r="K289" s="140"/>
      <c r="L289" s="31"/>
      <c r="M289" s="141" t="s">
        <v>1</v>
      </c>
      <c r="N289" s="142" t="s">
        <v>38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133</v>
      </c>
      <c r="AT289" s="145" t="s">
        <v>129</v>
      </c>
      <c r="AU289" s="145" t="s">
        <v>141</v>
      </c>
      <c r="AY289" s="16" t="s">
        <v>127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6" t="s">
        <v>81</v>
      </c>
      <c r="BK289" s="146">
        <f>ROUND(I289*H289,2)</f>
        <v>0</v>
      </c>
      <c r="BL289" s="16" t="s">
        <v>133</v>
      </c>
      <c r="BM289" s="145" t="s">
        <v>557</v>
      </c>
    </row>
    <row r="290" spans="2:65" s="1" customFormat="1" ht="19.5">
      <c r="B290" s="31"/>
      <c r="D290" s="147" t="s">
        <v>135</v>
      </c>
      <c r="F290" s="148" t="s">
        <v>558</v>
      </c>
      <c r="I290" s="149"/>
      <c r="L290" s="31"/>
      <c r="M290" s="150"/>
      <c r="T290" s="55"/>
      <c r="AT290" s="16" t="s">
        <v>135</v>
      </c>
      <c r="AU290" s="16" t="s">
        <v>141</v>
      </c>
    </row>
    <row r="291" spans="2:65" s="1" customFormat="1" ht="24.2" customHeight="1">
      <c r="B291" s="132"/>
      <c r="C291" s="133" t="s">
        <v>559</v>
      </c>
      <c r="D291" s="133" t="s">
        <v>129</v>
      </c>
      <c r="E291" s="134" t="s">
        <v>560</v>
      </c>
      <c r="F291" s="135" t="s">
        <v>561</v>
      </c>
      <c r="G291" s="136" t="s">
        <v>132</v>
      </c>
      <c r="H291" s="137">
        <v>48</v>
      </c>
      <c r="I291" s="138"/>
      <c r="J291" s="139">
        <f>ROUND(I291*H291,2)</f>
        <v>0</v>
      </c>
      <c r="K291" s="140"/>
      <c r="L291" s="31"/>
      <c r="M291" s="141" t="s">
        <v>1</v>
      </c>
      <c r="N291" s="142" t="s">
        <v>38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133</v>
      </c>
      <c r="AT291" s="145" t="s">
        <v>129</v>
      </c>
      <c r="AU291" s="145" t="s">
        <v>141</v>
      </c>
      <c r="AY291" s="16" t="s">
        <v>127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81</v>
      </c>
      <c r="BK291" s="146">
        <f>ROUND(I291*H291,2)</f>
        <v>0</v>
      </c>
      <c r="BL291" s="16" t="s">
        <v>133</v>
      </c>
      <c r="BM291" s="145" t="s">
        <v>562</v>
      </c>
    </row>
    <row r="292" spans="2:65" s="12" customFormat="1" ht="22.5">
      <c r="B292" s="151"/>
      <c r="D292" s="147" t="s">
        <v>154</v>
      </c>
      <c r="E292" s="152" t="s">
        <v>1</v>
      </c>
      <c r="F292" s="153" t="s">
        <v>563</v>
      </c>
      <c r="H292" s="154">
        <v>48</v>
      </c>
      <c r="I292" s="155"/>
      <c r="L292" s="151"/>
      <c r="M292" s="156"/>
      <c r="T292" s="157"/>
      <c r="AT292" s="152" t="s">
        <v>154</v>
      </c>
      <c r="AU292" s="152" t="s">
        <v>141</v>
      </c>
      <c r="AV292" s="12" t="s">
        <v>83</v>
      </c>
      <c r="AW292" s="12" t="s">
        <v>30</v>
      </c>
      <c r="AX292" s="12" t="s">
        <v>81</v>
      </c>
      <c r="AY292" s="152" t="s">
        <v>127</v>
      </c>
    </row>
    <row r="293" spans="2:65" s="1" customFormat="1" ht="24.2" customHeight="1">
      <c r="B293" s="132"/>
      <c r="C293" s="133" t="s">
        <v>564</v>
      </c>
      <c r="D293" s="133" t="s">
        <v>129</v>
      </c>
      <c r="E293" s="134" t="s">
        <v>565</v>
      </c>
      <c r="F293" s="135" t="s">
        <v>566</v>
      </c>
      <c r="G293" s="136" t="s">
        <v>132</v>
      </c>
      <c r="H293" s="137">
        <v>203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38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133</v>
      </c>
      <c r="AT293" s="145" t="s">
        <v>129</v>
      </c>
      <c r="AU293" s="145" t="s">
        <v>141</v>
      </c>
      <c r="AY293" s="16" t="s">
        <v>127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6" t="s">
        <v>81</v>
      </c>
      <c r="BK293" s="146">
        <f>ROUND(I293*H293,2)</f>
        <v>0</v>
      </c>
      <c r="BL293" s="16" t="s">
        <v>133</v>
      </c>
      <c r="BM293" s="145" t="s">
        <v>567</v>
      </c>
    </row>
    <row r="294" spans="2:65" s="1" customFormat="1" ht="19.5">
      <c r="B294" s="31"/>
      <c r="D294" s="147" t="s">
        <v>135</v>
      </c>
      <c r="F294" s="148" t="s">
        <v>568</v>
      </c>
      <c r="I294" s="149"/>
      <c r="L294" s="31"/>
      <c r="M294" s="150"/>
      <c r="T294" s="55"/>
      <c r="AT294" s="16" t="s">
        <v>135</v>
      </c>
      <c r="AU294" s="16" t="s">
        <v>141</v>
      </c>
    </row>
    <row r="295" spans="2:65" s="1" customFormat="1" ht="16.5" customHeight="1">
      <c r="B295" s="132"/>
      <c r="C295" s="133" t="s">
        <v>534</v>
      </c>
      <c r="D295" s="133" t="s">
        <v>129</v>
      </c>
      <c r="E295" s="134" t="s">
        <v>569</v>
      </c>
      <c r="F295" s="135" t="s">
        <v>570</v>
      </c>
      <c r="G295" s="136" t="s">
        <v>236</v>
      </c>
      <c r="H295" s="137">
        <v>3</v>
      </c>
      <c r="I295" s="138"/>
      <c r="J295" s="139">
        <f>ROUND(I295*H295,2)</f>
        <v>0</v>
      </c>
      <c r="K295" s="140"/>
      <c r="L295" s="31"/>
      <c r="M295" s="141" t="s">
        <v>1</v>
      </c>
      <c r="N295" s="142" t="s">
        <v>38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133</v>
      </c>
      <c r="AT295" s="145" t="s">
        <v>129</v>
      </c>
      <c r="AU295" s="145" t="s">
        <v>141</v>
      </c>
      <c r="AY295" s="16" t="s">
        <v>127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6" t="s">
        <v>81</v>
      </c>
      <c r="BK295" s="146">
        <f>ROUND(I295*H295,2)</f>
        <v>0</v>
      </c>
      <c r="BL295" s="16" t="s">
        <v>133</v>
      </c>
      <c r="BM295" s="145" t="s">
        <v>571</v>
      </c>
    </row>
    <row r="296" spans="2:65" s="12" customFormat="1" ht="11.25">
      <c r="B296" s="151"/>
      <c r="D296" s="147" t="s">
        <v>154</v>
      </c>
      <c r="E296" s="152" t="s">
        <v>1</v>
      </c>
      <c r="F296" s="153" t="s">
        <v>572</v>
      </c>
      <c r="H296" s="154">
        <v>2</v>
      </c>
      <c r="I296" s="155"/>
      <c r="L296" s="151"/>
      <c r="M296" s="156"/>
      <c r="T296" s="157"/>
      <c r="AT296" s="152" t="s">
        <v>154</v>
      </c>
      <c r="AU296" s="152" t="s">
        <v>141</v>
      </c>
      <c r="AV296" s="12" t="s">
        <v>83</v>
      </c>
      <c r="AW296" s="12" t="s">
        <v>30</v>
      </c>
      <c r="AX296" s="12" t="s">
        <v>73</v>
      </c>
      <c r="AY296" s="152" t="s">
        <v>127</v>
      </c>
    </row>
    <row r="297" spans="2:65" s="12" customFormat="1" ht="11.25">
      <c r="B297" s="151"/>
      <c r="D297" s="147" t="s">
        <v>154</v>
      </c>
      <c r="E297" s="152" t="s">
        <v>1</v>
      </c>
      <c r="F297" s="153" t="s">
        <v>573</v>
      </c>
      <c r="H297" s="154">
        <v>1</v>
      </c>
      <c r="I297" s="155"/>
      <c r="L297" s="151"/>
      <c r="M297" s="156"/>
      <c r="T297" s="157"/>
      <c r="AT297" s="152" t="s">
        <v>154</v>
      </c>
      <c r="AU297" s="152" t="s">
        <v>141</v>
      </c>
      <c r="AV297" s="12" t="s">
        <v>83</v>
      </c>
      <c r="AW297" s="12" t="s">
        <v>30</v>
      </c>
      <c r="AX297" s="12" t="s">
        <v>73</v>
      </c>
      <c r="AY297" s="152" t="s">
        <v>127</v>
      </c>
    </row>
    <row r="298" spans="2:65" s="13" customFormat="1" ht="11.25">
      <c r="B298" s="158"/>
      <c r="D298" s="147" t="s">
        <v>154</v>
      </c>
      <c r="E298" s="159" t="s">
        <v>1</v>
      </c>
      <c r="F298" s="160" t="s">
        <v>181</v>
      </c>
      <c r="H298" s="161">
        <v>3</v>
      </c>
      <c r="I298" s="162"/>
      <c r="L298" s="158"/>
      <c r="M298" s="163"/>
      <c r="T298" s="164"/>
      <c r="AT298" s="159" t="s">
        <v>154</v>
      </c>
      <c r="AU298" s="159" t="s">
        <v>141</v>
      </c>
      <c r="AV298" s="13" t="s">
        <v>133</v>
      </c>
      <c r="AW298" s="13" t="s">
        <v>30</v>
      </c>
      <c r="AX298" s="13" t="s">
        <v>81</v>
      </c>
      <c r="AY298" s="159" t="s">
        <v>127</v>
      </c>
    </row>
    <row r="299" spans="2:65" s="11" customFormat="1" ht="20.85" customHeight="1">
      <c r="B299" s="120"/>
      <c r="D299" s="121" t="s">
        <v>72</v>
      </c>
      <c r="E299" s="130" t="s">
        <v>574</v>
      </c>
      <c r="F299" s="130" t="s">
        <v>575</v>
      </c>
      <c r="I299" s="123"/>
      <c r="J299" s="131">
        <f>BK299</f>
        <v>0</v>
      </c>
      <c r="L299" s="120"/>
      <c r="M299" s="125"/>
      <c r="P299" s="126">
        <v>0</v>
      </c>
      <c r="R299" s="126">
        <v>0</v>
      </c>
      <c r="T299" s="127">
        <v>0</v>
      </c>
      <c r="AR299" s="121" t="s">
        <v>81</v>
      </c>
      <c r="AT299" s="128" t="s">
        <v>72</v>
      </c>
      <c r="AU299" s="128" t="s">
        <v>83</v>
      </c>
      <c r="AY299" s="121" t="s">
        <v>127</v>
      </c>
      <c r="BK299" s="129">
        <v>0</v>
      </c>
    </row>
    <row r="300" spans="2:65" s="11" customFormat="1" ht="22.9" customHeight="1">
      <c r="B300" s="120"/>
      <c r="D300" s="121" t="s">
        <v>72</v>
      </c>
      <c r="E300" s="130" t="s">
        <v>576</v>
      </c>
      <c r="F300" s="130" t="s">
        <v>577</v>
      </c>
      <c r="I300" s="123"/>
      <c r="J300" s="131">
        <f>BK300</f>
        <v>0</v>
      </c>
      <c r="L300" s="120"/>
      <c r="M300" s="125"/>
      <c r="P300" s="126">
        <f>SUM(P301:P315)</f>
        <v>0</v>
      </c>
      <c r="R300" s="126">
        <f>SUM(R301:R315)</f>
        <v>0</v>
      </c>
      <c r="T300" s="127">
        <f>SUM(T301:T315)</f>
        <v>0</v>
      </c>
      <c r="AR300" s="121" t="s">
        <v>81</v>
      </c>
      <c r="AT300" s="128" t="s">
        <v>72</v>
      </c>
      <c r="AU300" s="128" t="s">
        <v>81</v>
      </c>
      <c r="AY300" s="121" t="s">
        <v>127</v>
      </c>
      <c r="BK300" s="129">
        <f>SUM(BK301:BK315)</f>
        <v>0</v>
      </c>
    </row>
    <row r="301" spans="2:65" s="1" customFormat="1" ht="16.5" customHeight="1">
      <c r="B301" s="132"/>
      <c r="C301" s="133" t="s">
        <v>578</v>
      </c>
      <c r="D301" s="133" t="s">
        <v>129</v>
      </c>
      <c r="E301" s="134" t="s">
        <v>579</v>
      </c>
      <c r="F301" s="135" t="s">
        <v>580</v>
      </c>
      <c r="G301" s="136" t="s">
        <v>200</v>
      </c>
      <c r="H301" s="137">
        <v>82.79</v>
      </c>
      <c r="I301" s="138"/>
      <c r="J301" s="139">
        <f>ROUND(I301*H301,2)</f>
        <v>0</v>
      </c>
      <c r="K301" s="140"/>
      <c r="L301" s="31"/>
      <c r="M301" s="141" t="s">
        <v>1</v>
      </c>
      <c r="N301" s="142" t="s">
        <v>38</v>
      </c>
      <c r="P301" s="143">
        <f>O301*H301</f>
        <v>0</v>
      </c>
      <c r="Q301" s="143">
        <v>0</v>
      </c>
      <c r="R301" s="143">
        <f>Q301*H301</f>
        <v>0</v>
      </c>
      <c r="S301" s="143">
        <v>0</v>
      </c>
      <c r="T301" s="144">
        <f>S301*H301</f>
        <v>0</v>
      </c>
      <c r="AR301" s="145" t="s">
        <v>133</v>
      </c>
      <c r="AT301" s="145" t="s">
        <v>129</v>
      </c>
      <c r="AU301" s="145" t="s">
        <v>83</v>
      </c>
      <c r="AY301" s="16" t="s">
        <v>127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6" t="s">
        <v>81</v>
      </c>
      <c r="BK301" s="146">
        <f>ROUND(I301*H301,2)</f>
        <v>0</v>
      </c>
      <c r="BL301" s="16" t="s">
        <v>133</v>
      </c>
      <c r="BM301" s="145" t="s">
        <v>581</v>
      </c>
    </row>
    <row r="302" spans="2:65" s="12" customFormat="1" ht="11.25">
      <c r="B302" s="151"/>
      <c r="D302" s="147" t="s">
        <v>154</v>
      </c>
      <c r="E302" s="152" t="s">
        <v>1</v>
      </c>
      <c r="F302" s="153" t="s">
        <v>582</v>
      </c>
      <c r="H302" s="154">
        <v>81.34</v>
      </c>
      <c r="I302" s="155"/>
      <c r="L302" s="151"/>
      <c r="M302" s="156"/>
      <c r="T302" s="157"/>
      <c r="AT302" s="152" t="s">
        <v>154</v>
      </c>
      <c r="AU302" s="152" t="s">
        <v>83</v>
      </c>
      <c r="AV302" s="12" t="s">
        <v>83</v>
      </c>
      <c r="AW302" s="12" t="s">
        <v>30</v>
      </c>
      <c r="AX302" s="12" t="s">
        <v>73</v>
      </c>
      <c r="AY302" s="152" t="s">
        <v>127</v>
      </c>
    </row>
    <row r="303" spans="2:65" s="12" customFormat="1" ht="11.25">
      <c r="B303" s="151"/>
      <c r="D303" s="147" t="s">
        <v>154</v>
      </c>
      <c r="E303" s="152" t="s">
        <v>1</v>
      </c>
      <c r="F303" s="153" t="s">
        <v>583</v>
      </c>
      <c r="H303" s="154">
        <v>1.45</v>
      </c>
      <c r="I303" s="155"/>
      <c r="L303" s="151"/>
      <c r="M303" s="156"/>
      <c r="T303" s="157"/>
      <c r="AT303" s="152" t="s">
        <v>154</v>
      </c>
      <c r="AU303" s="152" t="s">
        <v>83</v>
      </c>
      <c r="AV303" s="12" t="s">
        <v>83</v>
      </c>
      <c r="AW303" s="12" t="s">
        <v>30</v>
      </c>
      <c r="AX303" s="12" t="s">
        <v>73</v>
      </c>
      <c r="AY303" s="152" t="s">
        <v>127</v>
      </c>
    </row>
    <row r="304" spans="2:65" s="13" customFormat="1" ht="11.25">
      <c r="B304" s="158"/>
      <c r="D304" s="147" t="s">
        <v>154</v>
      </c>
      <c r="E304" s="159" t="s">
        <v>1</v>
      </c>
      <c r="F304" s="160" t="s">
        <v>181</v>
      </c>
      <c r="H304" s="161">
        <v>82.79</v>
      </c>
      <c r="I304" s="162"/>
      <c r="L304" s="158"/>
      <c r="M304" s="163"/>
      <c r="T304" s="164"/>
      <c r="AT304" s="159" t="s">
        <v>154</v>
      </c>
      <c r="AU304" s="159" t="s">
        <v>83</v>
      </c>
      <c r="AV304" s="13" t="s">
        <v>133</v>
      </c>
      <c r="AW304" s="13" t="s">
        <v>30</v>
      </c>
      <c r="AX304" s="13" t="s">
        <v>81</v>
      </c>
      <c r="AY304" s="159" t="s">
        <v>127</v>
      </c>
    </row>
    <row r="305" spans="2:65" s="1" customFormat="1" ht="16.5" customHeight="1">
      <c r="B305" s="132"/>
      <c r="C305" s="133" t="s">
        <v>584</v>
      </c>
      <c r="D305" s="133" t="s">
        <v>129</v>
      </c>
      <c r="E305" s="134" t="s">
        <v>585</v>
      </c>
      <c r="F305" s="135" t="s">
        <v>586</v>
      </c>
      <c r="G305" s="136" t="s">
        <v>200</v>
      </c>
      <c r="H305" s="137">
        <v>719.01</v>
      </c>
      <c r="I305" s="138"/>
      <c r="J305" s="139">
        <f>ROUND(I305*H305,2)</f>
        <v>0</v>
      </c>
      <c r="K305" s="140"/>
      <c r="L305" s="31"/>
      <c r="M305" s="141" t="s">
        <v>1</v>
      </c>
      <c r="N305" s="142" t="s">
        <v>38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133</v>
      </c>
      <c r="AT305" s="145" t="s">
        <v>129</v>
      </c>
      <c r="AU305" s="145" t="s">
        <v>83</v>
      </c>
      <c r="AY305" s="16" t="s">
        <v>127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6" t="s">
        <v>81</v>
      </c>
      <c r="BK305" s="146">
        <f>ROUND(I305*H305,2)</f>
        <v>0</v>
      </c>
      <c r="BL305" s="16" t="s">
        <v>133</v>
      </c>
      <c r="BM305" s="145" t="s">
        <v>587</v>
      </c>
    </row>
    <row r="306" spans="2:65" s="12" customFormat="1" ht="33.75">
      <c r="B306" s="151"/>
      <c r="D306" s="147" t="s">
        <v>154</v>
      </c>
      <c r="E306" s="152" t="s">
        <v>1</v>
      </c>
      <c r="F306" s="153" t="s">
        <v>588</v>
      </c>
      <c r="H306" s="154">
        <v>719.01</v>
      </c>
      <c r="I306" s="155"/>
      <c r="L306" s="151"/>
      <c r="M306" s="156"/>
      <c r="T306" s="157"/>
      <c r="AT306" s="152" t="s">
        <v>154</v>
      </c>
      <c r="AU306" s="152" t="s">
        <v>83</v>
      </c>
      <c r="AV306" s="12" t="s">
        <v>83</v>
      </c>
      <c r="AW306" s="12" t="s">
        <v>30</v>
      </c>
      <c r="AX306" s="12" t="s">
        <v>81</v>
      </c>
      <c r="AY306" s="152" t="s">
        <v>127</v>
      </c>
    </row>
    <row r="307" spans="2:65" s="1" customFormat="1" ht="24.2" customHeight="1">
      <c r="B307" s="132"/>
      <c r="C307" s="133" t="s">
        <v>574</v>
      </c>
      <c r="D307" s="133" t="s">
        <v>129</v>
      </c>
      <c r="E307" s="134" t="s">
        <v>589</v>
      </c>
      <c r="F307" s="135" t="s">
        <v>590</v>
      </c>
      <c r="G307" s="136" t="s">
        <v>200</v>
      </c>
      <c r="H307" s="137">
        <v>82.79</v>
      </c>
      <c r="I307" s="138"/>
      <c r="J307" s="139">
        <f>ROUND(I307*H307,2)</f>
        <v>0</v>
      </c>
      <c r="K307" s="140"/>
      <c r="L307" s="31"/>
      <c r="M307" s="141" t="s">
        <v>1</v>
      </c>
      <c r="N307" s="142" t="s">
        <v>38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133</v>
      </c>
      <c r="AT307" s="145" t="s">
        <v>129</v>
      </c>
      <c r="AU307" s="145" t="s">
        <v>83</v>
      </c>
      <c r="AY307" s="16" t="s">
        <v>127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6" t="s">
        <v>81</v>
      </c>
      <c r="BK307" s="146">
        <f>ROUND(I307*H307,2)</f>
        <v>0</v>
      </c>
      <c r="BL307" s="16" t="s">
        <v>133</v>
      </c>
      <c r="BM307" s="145" t="s">
        <v>591</v>
      </c>
    </row>
    <row r="308" spans="2:65" s="12" customFormat="1" ht="11.25">
      <c r="B308" s="151"/>
      <c r="D308" s="147" t="s">
        <v>154</v>
      </c>
      <c r="E308" s="152" t="s">
        <v>1</v>
      </c>
      <c r="F308" s="153" t="s">
        <v>582</v>
      </c>
      <c r="H308" s="154">
        <v>81.34</v>
      </c>
      <c r="I308" s="155"/>
      <c r="L308" s="151"/>
      <c r="M308" s="156"/>
      <c r="T308" s="157"/>
      <c r="AT308" s="152" t="s">
        <v>154</v>
      </c>
      <c r="AU308" s="152" t="s">
        <v>83</v>
      </c>
      <c r="AV308" s="12" t="s">
        <v>83</v>
      </c>
      <c r="AW308" s="12" t="s">
        <v>30</v>
      </c>
      <c r="AX308" s="12" t="s">
        <v>73</v>
      </c>
      <c r="AY308" s="152" t="s">
        <v>127</v>
      </c>
    </row>
    <row r="309" spans="2:65" s="12" customFormat="1" ht="11.25">
      <c r="B309" s="151"/>
      <c r="D309" s="147" t="s">
        <v>154</v>
      </c>
      <c r="E309" s="152" t="s">
        <v>1</v>
      </c>
      <c r="F309" s="153" t="s">
        <v>592</v>
      </c>
      <c r="H309" s="154">
        <v>1.45</v>
      </c>
      <c r="I309" s="155"/>
      <c r="L309" s="151"/>
      <c r="M309" s="156"/>
      <c r="T309" s="157"/>
      <c r="AT309" s="152" t="s">
        <v>154</v>
      </c>
      <c r="AU309" s="152" t="s">
        <v>83</v>
      </c>
      <c r="AV309" s="12" t="s">
        <v>83</v>
      </c>
      <c r="AW309" s="12" t="s">
        <v>30</v>
      </c>
      <c r="AX309" s="12" t="s">
        <v>73</v>
      </c>
      <c r="AY309" s="152" t="s">
        <v>127</v>
      </c>
    </row>
    <row r="310" spans="2:65" s="13" customFormat="1" ht="11.25">
      <c r="B310" s="158"/>
      <c r="D310" s="147" t="s">
        <v>154</v>
      </c>
      <c r="E310" s="159" t="s">
        <v>1</v>
      </c>
      <c r="F310" s="160" t="s">
        <v>181</v>
      </c>
      <c r="H310" s="161">
        <v>82.79</v>
      </c>
      <c r="I310" s="162"/>
      <c r="L310" s="158"/>
      <c r="M310" s="163"/>
      <c r="T310" s="164"/>
      <c r="AT310" s="159" t="s">
        <v>154</v>
      </c>
      <c r="AU310" s="159" t="s">
        <v>83</v>
      </c>
      <c r="AV310" s="13" t="s">
        <v>133</v>
      </c>
      <c r="AW310" s="13" t="s">
        <v>30</v>
      </c>
      <c r="AX310" s="13" t="s">
        <v>81</v>
      </c>
      <c r="AY310" s="159" t="s">
        <v>127</v>
      </c>
    </row>
    <row r="311" spans="2:65" s="1" customFormat="1" ht="16.5" customHeight="1">
      <c r="B311" s="132"/>
      <c r="C311" s="133" t="s">
        <v>593</v>
      </c>
      <c r="D311" s="133" t="s">
        <v>129</v>
      </c>
      <c r="E311" s="134" t="s">
        <v>594</v>
      </c>
      <c r="F311" s="135" t="s">
        <v>595</v>
      </c>
      <c r="G311" s="136" t="s">
        <v>200</v>
      </c>
      <c r="H311" s="137">
        <v>1.45</v>
      </c>
      <c r="I311" s="138"/>
      <c r="J311" s="139">
        <f>ROUND(I311*H311,2)</f>
        <v>0</v>
      </c>
      <c r="K311" s="140"/>
      <c r="L311" s="31"/>
      <c r="M311" s="141" t="s">
        <v>1</v>
      </c>
      <c r="N311" s="142" t="s">
        <v>38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133</v>
      </c>
      <c r="AT311" s="145" t="s">
        <v>129</v>
      </c>
      <c r="AU311" s="145" t="s">
        <v>83</v>
      </c>
      <c r="AY311" s="16" t="s">
        <v>127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6" t="s">
        <v>81</v>
      </c>
      <c r="BK311" s="146">
        <f>ROUND(I311*H311,2)</f>
        <v>0</v>
      </c>
      <c r="BL311" s="16" t="s">
        <v>133</v>
      </c>
      <c r="BM311" s="145" t="s">
        <v>596</v>
      </c>
    </row>
    <row r="312" spans="2:65" s="1" customFormat="1" ht="16.5" customHeight="1">
      <c r="B312" s="132"/>
      <c r="C312" s="133" t="s">
        <v>597</v>
      </c>
      <c r="D312" s="133" t="s">
        <v>129</v>
      </c>
      <c r="E312" s="134" t="s">
        <v>598</v>
      </c>
      <c r="F312" s="135" t="s">
        <v>599</v>
      </c>
      <c r="G312" s="136" t="s">
        <v>200</v>
      </c>
      <c r="H312" s="137">
        <v>79.89</v>
      </c>
      <c r="I312" s="138"/>
      <c r="J312" s="139">
        <f>ROUND(I312*H312,2)</f>
        <v>0</v>
      </c>
      <c r="K312" s="140"/>
      <c r="L312" s="31"/>
      <c r="M312" s="141" t="s">
        <v>1</v>
      </c>
      <c r="N312" s="142" t="s">
        <v>38</v>
      </c>
      <c r="P312" s="143">
        <f>O312*H312</f>
        <v>0</v>
      </c>
      <c r="Q312" s="143">
        <v>0</v>
      </c>
      <c r="R312" s="143">
        <f>Q312*H312</f>
        <v>0</v>
      </c>
      <c r="S312" s="143">
        <v>0</v>
      </c>
      <c r="T312" s="144">
        <f>S312*H312</f>
        <v>0</v>
      </c>
      <c r="AR312" s="145" t="s">
        <v>133</v>
      </c>
      <c r="AT312" s="145" t="s">
        <v>129</v>
      </c>
      <c r="AU312" s="145" t="s">
        <v>83</v>
      </c>
      <c r="AY312" s="16" t="s">
        <v>127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6" t="s">
        <v>81</v>
      </c>
      <c r="BK312" s="146">
        <f>ROUND(I312*H312,2)</f>
        <v>0</v>
      </c>
      <c r="BL312" s="16" t="s">
        <v>133</v>
      </c>
      <c r="BM312" s="145" t="s">
        <v>600</v>
      </c>
    </row>
    <row r="313" spans="2:65" s="12" customFormat="1" ht="11.25">
      <c r="B313" s="151"/>
      <c r="D313" s="147" t="s">
        <v>154</v>
      </c>
      <c r="E313" s="152" t="s">
        <v>1</v>
      </c>
      <c r="F313" s="153" t="s">
        <v>582</v>
      </c>
      <c r="H313" s="154">
        <v>81.34</v>
      </c>
      <c r="I313" s="155"/>
      <c r="L313" s="151"/>
      <c r="M313" s="156"/>
      <c r="T313" s="157"/>
      <c r="AT313" s="152" t="s">
        <v>154</v>
      </c>
      <c r="AU313" s="152" t="s">
        <v>83</v>
      </c>
      <c r="AV313" s="12" t="s">
        <v>83</v>
      </c>
      <c r="AW313" s="12" t="s">
        <v>30</v>
      </c>
      <c r="AX313" s="12" t="s">
        <v>73</v>
      </c>
      <c r="AY313" s="152" t="s">
        <v>127</v>
      </c>
    </row>
    <row r="314" spans="2:65" s="12" customFormat="1" ht="11.25">
      <c r="B314" s="151"/>
      <c r="D314" s="147" t="s">
        <v>154</v>
      </c>
      <c r="E314" s="152" t="s">
        <v>1</v>
      </c>
      <c r="F314" s="153" t="s">
        <v>601</v>
      </c>
      <c r="H314" s="154">
        <v>-1.45</v>
      </c>
      <c r="I314" s="155"/>
      <c r="L314" s="151"/>
      <c r="M314" s="156"/>
      <c r="T314" s="157"/>
      <c r="AT314" s="152" t="s">
        <v>154</v>
      </c>
      <c r="AU314" s="152" t="s">
        <v>83</v>
      </c>
      <c r="AV314" s="12" t="s">
        <v>83</v>
      </c>
      <c r="AW314" s="12" t="s">
        <v>30</v>
      </c>
      <c r="AX314" s="12" t="s">
        <v>73</v>
      </c>
      <c r="AY314" s="152" t="s">
        <v>127</v>
      </c>
    </row>
    <row r="315" spans="2:65" s="13" customFormat="1" ht="11.25">
      <c r="B315" s="158"/>
      <c r="D315" s="147" t="s">
        <v>154</v>
      </c>
      <c r="E315" s="159" t="s">
        <v>1</v>
      </c>
      <c r="F315" s="160" t="s">
        <v>181</v>
      </c>
      <c r="H315" s="161">
        <v>79.89</v>
      </c>
      <c r="I315" s="162"/>
      <c r="L315" s="158"/>
      <c r="M315" s="163"/>
      <c r="T315" s="164"/>
      <c r="AT315" s="159" t="s">
        <v>154</v>
      </c>
      <c r="AU315" s="159" t="s">
        <v>83</v>
      </c>
      <c r="AV315" s="13" t="s">
        <v>133</v>
      </c>
      <c r="AW315" s="13" t="s">
        <v>30</v>
      </c>
      <c r="AX315" s="13" t="s">
        <v>81</v>
      </c>
      <c r="AY315" s="159" t="s">
        <v>127</v>
      </c>
    </row>
    <row r="316" spans="2:65" s="11" customFormat="1" ht="22.9" customHeight="1">
      <c r="B316" s="120"/>
      <c r="D316" s="121" t="s">
        <v>72</v>
      </c>
      <c r="E316" s="130" t="s">
        <v>602</v>
      </c>
      <c r="F316" s="130" t="s">
        <v>603</v>
      </c>
      <c r="I316" s="123"/>
      <c r="J316" s="131">
        <f>BK316</f>
        <v>0</v>
      </c>
      <c r="L316" s="120"/>
      <c r="M316" s="125"/>
      <c r="P316" s="126">
        <f>P317</f>
        <v>0</v>
      </c>
      <c r="R316" s="126">
        <f>R317</f>
        <v>0</v>
      </c>
      <c r="T316" s="127">
        <f>T317</f>
        <v>0</v>
      </c>
      <c r="AR316" s="121" t="s">
        <v>81</v>
      </c>
      <c r="AT316" s="128" t="s">
        <v>72</v>
      </c>
      <c r="AU316" s="128" t="s">
        <v>81</v>
      </c>
      <c r="AY316" s="121" t="s">
        <v>127</v>
      </c>
      <c r="BK316" s="129">
        <f>BK317</f>
        <v>0</v>
      </c>
    </row>
    <row r="317" spans="2:65" s="1" customFormat="1" ht="24.2" customHeight="1">
      <c r="B317" s="132"/>
      <c r="C317" s="133" t="s">
        <v>604</v>
      </c>
      <c r="D317" s="133" t="s">
        <v>129</v>
      </c>
      <c r="E317" s="134" t="s">
        <v>605</v>
      </c>
      <c r="F317" s="135" t="s">
        <v>606</v>
      </c>
      <c r="G317" s="136" t="s">
        <v>200</v>
      </c>
      <c r="H317" s="137">
        <v>1192.45</v>
      </c>
      <c r="I317" s="138"/>
      <c r="J317" s="139">
        <f>ROUND(I317*H317,2)</f>
        <v>0</v>
      </c>
      <c r="K317" s="140"/>
      <c r="L317" s="31"/>
      <c r="M317" s="176" t="s">
        <v>1</v>
      </c>
      <c r="N317" s="177" t="s">
        <v>38</v>
      </c>
      <c r="O317" s="178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145" t="s">
        <v>133</v>
      </c>
      <c r="AT317" s="145" t="s">
        <v>129</v>
      </c>
      <c r="AU317" s="145" t="s">
        <v>83</v>
      </c>
      <c r="AY317" s="16" t="s">
        <v>127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6" t="s">
        <v>81</v>
      </c>
      <c r="BK317" s="146">
        <f>ROUND(I317*H317,2)</f>
        <v>0</v>
      </c>
      <c r="BL317" s="16" t="s">
        <v>133</v>
      </c>
      <c r="BM317" s="145" t="s">
        <v>607</v>
      </c>
    </row>
    <row r="318" spans="2:65" s="1" customFormat="1" ht="6.95" customHeight="1">
      <c r="B318" s="43"/>
      <c r="C318" s="44"/>
      <c r="D318" s="44"/>
      <c r="E318" s="44"/>
      <c r="F318" s="44"/>
      <c r="G318" s="44"/>
      <c r="H318" s="44"/>
      <c r="I318" s="44"/>
      <c r="J318" s="44"/>
      <c r="K318" s="44"/>
      <c r="L318" s="31"/>
    </row>
  </sheetData>
  <autoFilter ref="C126:K317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8"/>
  <sheetViews>
    <sheetView showGridLines="0" topLeftCell="A72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Kaplice, ul. Generála Fanty - obnova vodovodu a kanalizace (1. etapa)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608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/>
      <c r="L17" s="31"/>
    </row>
    <row r="18" spans="2:12" s="1" customFormat="1" ht="18" customHeight="1">
      <c r="B18" s="31"/>
      <c r="E18" s="230"/>
      <c r="F18" s="210"/>
      <c r="G18" s="210"/>
      <c r="H18" s="210"/>
      <c r="I18" s="26" t="s">
        <v>27</v>
      </c>
      <c r="J18" s="27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ROUND((SUM(BE125:BE297)),  2)</f>
        <v>0</v>
      </c>
      <c r="I33" s="91">
        <v>0.21</v>
      </c>
      <c r="J33" s="90">
        <f>ROUND(((SUM(BE125:BE297))*I33),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ROUND((SUM(BF125:BF297)),  2)</f>
        <v>0</v>
      </c>
      <c r="I34" s="91">
        <v>0.15</v>
      </c>
      <c r="J34" s="90">
        <f>ROUND(((SUM(BF125:BF297))*I34),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ROUND((SUM(BG125:BG297)),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ROUND((SUM(BH125:BH297)),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ROUND((SUM(BI125:BI297)),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Kaplice, ul. Generála Fanty - obnova vodovodu a kanalizace (1. etapa)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4304b - SO 02  KANALIZACE (1. etapa)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Město kaplice, náměstí 70, 382 41 Kaplice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/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J125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609</v>
      </c>
      <c r="E99" s="109"/>
      <c r="F99" s="109"/>
      <c r="G99" s="109"/>
      <c r="H99" s="109"/>
      <c r="I99" s="109"/>
      <c r="J99" s="110">
        <f>J196</f>
        <v>0</v>
      </c>
      <c r="L99" s="107"/>
    </row>
    <row r="100" spans="2:12" s="9" customFormat="1" ht="19.899999999999999" customHeight="1">
      <c r="B100" s="107"/>
      <c r="D100" s="108" t="s">
        <v>103</v>
      </c>
      <c r="E100" s="109"/>
      <c r="F100" s="109"/>
      <c r="G100" s="109"/>
      <c r="H100" s="109"/>
      <c r="I100" s="109"/>
      <c r="J100" s="110">
        <f>J203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J213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J223</f>
        <v>0</v>
      </c>
      <c r="L102" s="107"/>
    </row>
    <row r="103" spans="2:12" s="9" customFormat="1" ht="19.899999999999999" customHeight="1">
      <c r="B103" s="107"/>
      <c r="D103" s="108" t="s">
        <v>107</v>
      </c>
      <c r="E103" s="109"/>
      <c r="F103" s="109"/>
      <c r="G103" s="109"/>
      <c r="H103" s="109"/>
      <c r="I103" s="109"/>
      <c r="J103" s="110">
        <f>J272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J286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J296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26.25" customHeight="1">
      <c r="B115" s="31"/>
      <c r="E115" s="227" t="str">
        <f>E7</f>
        <v>Kaplice, ul. Generála Fanty - obnova vodovodu a kanalizace (1. etapa)</v>
      </c>
      <c r="F115" s="228"/>
      <c r="G115" s="228"/>
      <c r="H115" s="228"/>
      <c r="L115" s="31"/>
    </row>
    <row r="116" spans="2:65" s="1" customFormat="1" ht="12" customHeight="1">
      <c r="B116" s="31"/>
      <c r="C116" s="26" t="s">
        <v>94</v>
      </c>
      <c r="L116" s="31"/>
    </row>
    <row r="117" spans="2:65" s="1" customFormat="1" ht="16.5" customHeight="1">
      <c r="B117" s="31"/>
      <c r="E117" s="188" t="str">
        <f>E9</f>
        <v>4304b - SO 02  KANALIZACE (1. etapa)</v>
      </c>
      <c r="F117" s="229"/>
      <c r="G117" s="229"/>
      <c r="H117" s="229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/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Město kaplice, náměstí 70, 382 41 Kaplice</v>
      </c>
      <c r="I121" s="26" t="s">
        <v>29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28</v>
      </c>
      <c r="F122" s="24" t="str">
        <f>IF(E18="","",E18)</f>
        <v/>
      </c>
      <c r="I122" s="26" t="s">
        <v>31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58</v>
      </c>
      <c r="E124" s="113" t="s">
        <v>54</v>
      </c>
      <c r="F124" s="113" t="s">
        <v>55</v>
      </c>
      <c r="G124" s="113" t="s">
        <v>114</v>
      </c>
      <c r="H124" s="113" t="s">
        <v>115</v>
      </c>
      <c r="I124" s="113" t="s">
        <v>116</v>
      </c>
      <c r="J124" s="114" t="s">
        <v>98</v>
      </c>
      <c r="K124" s="115" t="s">
        <v>117</v>
      </c>
      <c r="L124" s="111"/>
      <c r="M124" s="58" t="s">
        <v>1</v>
      </c>
      <c r="N124" s="59" t="s">
        <v>37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315.26052100000004</v>
      </c>
      <c r="S125" s="52"/>
      <c r="T125" s="118">
        <f>T126</f>
        <v>90.72</v>
      </c>
      <c r="AT125" s="16" t="s">
        <v>72</v>
      </c>
      <c r="AU125" s="16" t="s">
        <v>100</v>
      </c>
      <c r="BK125" s="119">
        <f>BK126</f>
        <v>0</v>
      </c>
    </row>
    <row r="126" spans="2:65" s="11" customFormat="1" ht="25.9" customHeight="1">
      <c r="B126" s="120"/>
      <c r="D126" s="121" t="s">
        <v>72</v>
      </c>
      <c r="E126" s="122" t="s">
        <v>125</v>
      </c>
      <c r="F126" s="122" t="s">
        <v>126</v>
      </c>
      <c r="I126" s="123"/>
      <c r="J126" s="124">
        <f>BK126</f>
        <v>0</v>
      </c>
      <c r="L126" s="120"/>
      <c r="M126" s="125"/>
      <c r="P126" s="126">
        <f>P127+P196+P203+P213+P223+P272+P286+P296</f>
        <v>0</v>
      </c>
      <c r="R126" s="126">
        <f>R127+R196+R203+R213+R223+R272+R286+R296</f>
        <v>315.26052100000004</v>
      </c>
      <c r="T126" s="127">
        <f>T127+T196+T203+T213+T223+T272+T286+T296</f>
        <v>90.72</v>
      </c>
      <c r="AR126" s="121" t="s">
        <v>81</v>
      </c>
      <c r="AT126" s="128" t="s">
        <v>72</v>
      </c>
      <c r="AU126" s="128" t="s">
        <v>73</v>
      </c>
      <c r="AY126" s="121" t="s">
        <v>127</v>
      </c>
      <c r="BK126" s="129">
        <f>BK127+BK196+BK203+BK213+BK223+BK272+BK286+BK296</f>
        <v>0</v>
      </c>
    </row>
    <row r="127" spans="2:65" s="11" customFormat="1" ht="22.9" customHeight="1">
      <c r="B127" s="120"/>
      <c r="D127" s="121" t="s">
        <v>72</v>
      </c>
      <c r="E127" s="130" t="s">
        <v>81</v>
      </c>
      <c r="F127" s="130" t="s">
        <v>128</v>
      </c>
      <c r="I127" s="123"/>
      <c r="J127" s="131">
        <f>BK127</f>
        <v>0</v>
      </c>
      <c r="L127" s="120"/>
      <c r="M127" s="125"/>
      <c r="P127" s="126">
        <f>SUM(P128:P195)</f>
        <v>0</v>
      </c>
      <c r="R127" s="126">
        <f>SUM(R128:R195)</f>
        <v>271.67445100000003</v>
      </c>
      <c r="T127" s="127">
        <f>SUM(T128:T195)</f>
        <v>0</v>
      </c>
      <c r="AR127" s="121" t="s">
        <v>81</v>
      </c>
      <c r="AT127" s="128" t="s">
        <v>72</v>
      </c>
      <c r="AU127" s="128" t="s">
        <v>81</v>
      </c>
      <c r="AY127" s="121" t="s">
        <v>127</v>
      </c>
      <c r="BK127" s="129">
        <f>SUM(BK128:BK195)</f>
        <v>0</v>
      </c>
    </row>
    <row r="128" spans="2:65" s="1" customFormat="1" ht="24.2" customHeight="1">
      <c r="B128" s="132"/>
      <c r="C128" s="133" t="s">
        <v>81</v>
      </c>
      <c r="D128" s="133" t="s">
        <v>129</v>
      </c>
      <c r="E128" s="134" t="s">
        <v>610</v>
      </c>
      <c r="F128" s="135" t="s">
        <v>611</v>
      </c>
      <c r="G128" s="136" t="s">
        <v>612</v>
      </c>
      <c r="H128" s="137">
        <v>480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38</v>
      </c>
      <c r="P128" s="143">
        <f>O128*H128</f>
        <v>0</v>
      </c>
      <c r="Q128" s="143">
        <v>3.0000000000000001E-5</v>
      </c>
      <c r="R128" s="143">
        <f>Q128*H128</f>
        <v>1.44E-2</v>
      </c>
      <c r="S128" s="143">
        <v>0</v>
      </c>
      <c r="T128" s="144">
        <f>S128*H128</f>
        <v>0</v>
      </c>
      <c r="AR128" s="145" t="s">
        <v>133</v>
      </c>
      <c r="AT128" s="145" t="s">
        <v>129</v>
      </c>
      <c r="AU128" s="145" t="s">
        <v>83</v>
      </c>
      <c r="AY128" s="16" t="s">
        <v>127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81</v>
      </c>
      <c r="BK128" s="146">
        <f>ROUND(I128*H128,2)</f>
        <v>0</v>
      </c>
      <c r="BL128" s="16" t="s">
        <v>133</v>
      </c>
      <c r="BM128" s="145" t="s">
        <v>613</v>
      </c>
    </row>
    <row r="129" spans="2:65" s="12" customFormat="1" ht="11.25">
      <c r="B129" s="151"/>
      <c r="D129" s="147" t="s">
        <v>154</v>
      </c>
      <c r="E129" s="152" t="s">
        <v>1</v>
      </c>
      <c r="F129" s="153" t="s">
        <v>614</v>
      </c>
      <c r="H129" s="154">
        <v>480</v>
      </c>
      <c r="I129" s="155"/>
      <c r="L129" s="151"/>
      <c r="M129" s="156"/>
      <c r="T129" s="157"/>
      <c r="AT129" s="152" t="s">
        <v>154</v>
      </c>
      <c r="AU129" s="152" t="s">
        <v>83</v>
      </c>
      <c r="AV129" s="12" t="s">
        <v>83</v>
      </c>
      <c r="AW129" s="12" t="s">
        <v>30</v>
      </c>
      <c r="AX129" s="12" t="s">
        <v>81</v>
      </c>
      <c r="AY129" s="152" t="s">
        <v>127</v>
      </c>
    </row>
    <row r="130" spans="2:65" s="1" customFormat="1" ht="21.75" customHeight="1">
      <c r="B130" s="132"/>
      <c r="C130" s="133" t="s">
        <v>83</v>
      </c>
      <c r="D130" s="133" t="s">
        <v>129</v>
      </c>
      <c r="E130" s="134" t="s">
        <v>137</v>
      </c>
      <c r="F130" s="135" t="s">
        <v>615</v>
      </c>
      <c r="G130" s="136" t="s">
        <v>132</v>
      </c>
      <c r="H130" s="137">
        <v>9.9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38</v>
      </c>
      <c r="P130" s="143">
        <f>O130*H130</f>
        <v>0</v>
      </c>
      <c r="Q130" s="143">
        <v>1.269E-2</v>
      </c>
      <c r="R130" s="143">
        <f>Q130*H130</f>
        <v>0.12563099999999999</v>
      </c>
      <c r="S130" s="143">
        <v>0</v>
      </c>
      <c r="T130" s="144">
        <f>S130*H130</f>
        <v>0</v>
      </c>
      <c r="AR130" s="145" t="s">
        <v>133</v>
      </c>
      <c r="AT130" s="145" t="s">
        <v>129</v>
      </c>
      <c r="AU130" s="145" t="s">
        <v>83</v>
      </c>
      <c r="AY130" s="16" t="s">
        <v>127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81</v>
      </c>
      <c r="BK130" s="146">
        <f>ROUND(I130*H130,2)</f>
        <v>0</v>
      </c>
      <c r="BL130" s="16" t="s">
        <v>133</v>
      </c>
      <c r="BM130" s="145" t="s">
        <v>616</v>
      </c>
    </row>
    <row r="131" spans="2:65" s="12" customFormat="1" ht="11.25">
      <c r="B131" s="151"/>
      <c r="D131" s="147" t="s">
        <v>154</v>
      </c>
      <c r="E131" s="152" t="s">
        <v>1</v>
      </c>
      <c r="F131" s="153" t="s">
        <v>617</v>
      </c>
      <c r="H131" s="154">
        <v>9.9</v>
      </c>
      <c r="I131" s="155"/>
      <c r="L131" s="151"/>
      <c r="M131" s="156"/>
      <c r="T131" s="157"/>
      <c r="AT131" s="152" t="s">
        <v>154</v>
      </c>
      <c r="AU131" s="152" t="s">
        <v>83</v>
      </c>
      <c r="AV131" s="12" t="s">
        <v>83</v>
      </c>
      <c r="AW131" s="12" t="s">
        <v>30</v>
      </c>
      <c r="AX131" s="12" t="s">
        <v>81</v>
      </c>
      <c r="AY131" s="152" t="s">
        <v>127</v>
      </c>
    </row>
    <row r="132" spans="2:65" s="1" customFormat="1" ht="16.5" customHeight="1">
      <c r="B132" s="132"/>
      <c r="C132" s="133" t="s">
        <v>141</v>
      </c>
      <c r="D132" s="133" t="s">
        <v>129</v>
      </c>
      <c r="E132" s="134" t="s">
        <v>142</v>
      </c>
      <c r="F132" s="135" t="s">
        <v>143</v>
      </c>
      <c r="G132" s="136" t="s">
        <v>132</v>
      </c>
      <c r="H132" s="137">
        <v>1.5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38</v>
      </c>
      <c r="P132" s="143">
        <f>O132*H132</f>
        <v>0</v>
      </c>
      <c r="Q132" s="143">
        <v>1.269E-2</v>
      </c>
      <c r="R132" s="143">
        <f>Q132*H132</f>
        <v>1.9035E-2</v>
      </c>
      <c r="S132" s="143">
        <v>0</v>
      </c>
      <c r="T132" s="144">
        <f>S132*H132</f>
        <v>0</v>
      </c>
      <c r="AR132" s="145" t="s">
        <v>133</v>
      </c>
      <c r="AT132" s="145" t="s">
        <v>129</v>
      </c>
      <c r="AU132" s="145" t="s">
        <v>83</v>
      </c>
      <c r="AY132" s="16" t="s">
        <v>127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81</v>
      </c>
      <c r="BK132" s="146">
        <f>ROUND(I132*H132,2)</f>
        <v>0</v>
      </c>
      <c r="BL132" s="16" t="s">
        <v>133</v>
      </c>
      <c r="BM132" s="145" t="s">
        <v>618</v>
      </c>
    </row>
    <row r="133" spans="2:65" s="12" customFormat="1" ht="11.25">
      <c r="B133" s="151"/>
      <c r="D133" s="147" t="s">
        <v>154</v>
      </c>
      <c r="E133" s="152" t="s">
        <v>1</v>
      </c>
      <c r="F133" s="153" t="s">
        <v>619</v>
      </c>
      <c r="H133" s="154">
        <v>1.5</v>
      </c>
      <c r="I133" s="155"/>
      <c r="L133" s="151"/>
      <c r="M133" s="156"/>
      <c r="T133" s="157"/>
      <c r="AT133" s="152" t="s">
        <v>154</v>
      </c>
      <c r="AU133" s="152" t="s">
        <v>83</v>
      </c>
      <c r="AV133" s="12" t="s">
        <v>83</v>
      </c>
      <c r="AW133" s="12" t="s">
        <v>30</v>
      </c>
      <c r="AX133" s="12" t="s">
        <v>81</v>
      </c>
      <c r="AY133" s="152" t="s">
        <v>127</v>
      </c>
    </row>
    <row r="134" spans="2:65" s="1" customFormat="1" ht="24.2" customHeight="1">
      <c r="B134" s="132"/>
      <c r="C134" s="133" t="s">
        <v>133</v>
      </c>
      <c r="D134" s="133" t="s">
        <v>129</v>
      </c>
      <c r="E134" s="134" t="s">
        <v>620</v>
      </c>
      <c r="F134" s="135" t="s">
        <v>621</v>
      </c>
      <c r="G134" s="136" t="s">
        <v>132</v>
      </c>
      <c r="H134" s="137">
        <v>7.5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1.269E-2</v>
      </c>
      <c r="R134" s="143">
        <f>Q134*H134</f>
        <v>9.5174999999999996E-2</v>
      </c>
      <c r="S134" s="143">
        <v>0</v>
      </c>
      <c r="T134" s="144">
        <f>S134*H134</f>
        <v>0</v>
      </c>
      <c r="AR134" s="145" t="s">
        <v>133</v>
      </c>
      <c r="AT134" s="145" t="s">
        <v>129</v>
      </c>
      <c r="AU134" s="145" t="s">
        <v>83</v>
      </c>
      <c r="AY134" s="16" t="s">
        <v>127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81</v>
      </c>
      <c r="BK134" s="146">
        <f>ROUND(I134*H134,2)</f>
        <v>0</v>
      </c>
      <c r="BL134" s="16" t="s">
        <v>133</v>
      </c>
      <c r="BM134" s="145" t="s">
        <v>622</v>
      </c>
    </row>
    <row r="135" spans="2:65" s="12" customFormat="1" ht="22.5">
      <c r="B135" s="151"/>
      <c r="D135" s="147" t="s">
        <v>154</v>
      </c>
      <c r="E135" s="152" t="s">
        <v>1</v>
      </c>
      <c r="F135" s="153" t="s">
        <v>623</v>
      </c>
      <c r="H135" s="154">
        <v>7.5</v>
      </c>
      <c r="I135" s="155"/>
      <c r="L135" s="151"/>
      <c r="M135" s="156"/>
      <c r="T135" s="157"/>
      <c r="AT135" s="152" t="s">
        <v>154</v>
      </c>
      <c r="AU135" s="152" t="s">
        <v>83</v>
      </c>
      <c r="AV135" s="12" t="s">
        <v>83</v>
      </c>
      <c r="AW135" s="12" t="s">
        <v>30</v>
      </c>
      <c r="AX135" s="12" t="s">
        <v>81</v>
      </c>
      <c r="AY135" s="152" t="s">
        <v>127</v>
      </c>
    </row>
    <row r="136" spans="2:65" s="1" customFormat="1" ht="21.75" customHeight="1">
      <c r="B136" s="132"/>
      <c r="C136" s="133" t="s">
        <v>149</v>
      </c>
      <c r="D136" s="133" t="s">
        <v>129</v>
      </c>
      <c r="E136" s="134" t="s">
        <v>624</v>
      </c>
      <c r="F136" s="135" t="s">
        <v>625</v>
      </c>
      <c r="G136" s="136" t="s">
        <v>132</v>
      </c>
      <c r="H136" s="137">
        <v>1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38</v>
      </c>
      <c r="P136" s="143">
        <f>O136*H136</f>
        <v>0</v>
      </c>
      <c r="Q136" s="143">
        <v>1.269E-2</v>
      </c>
      <c r="R136" s="143">
        <f>Q136*H136</f>
        <v>1.269E-2</v>
      </c>
      <c r="S136" s="143">
        <v>0</v>
      </c>
      <c r="T136" s="144">
        <f>S136*H136</f>
        <v>0</v>
      </c>
      <c r="AR136" s="145" t="s">
        <v>133</v>
      </c>
      <c r="AT136" s="145" t="s">
        <v>129</v>
      </c>
      <c r="AU136" s="145" t="s">
        <v>83</v>
      </c>
      <c r="AY136" s="16" t="s">
        <v>127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81</v>
      </c>
      <c r="BK136" s="146">
        <f>ROUND(I136*H136,2)</f>
        <v>0</v>
      </c>
      <c r="BL136" s="16" t="s">
        <v>133</v>
      </c>
      <c r="BM136" s="145" t="s">
        <v>626</v>
      </c>
    </row>
    <row r="137" spans="2:65" s="12" customFormat="1" ht="11.25">
      <c r="B137" s="151"/>
      <c r="D137" s="147" t="s">
        <v>154</v>
      </c>
      <c r="E137" s="152" t="s">
        <v>1</v>
      </c>
      <c r="F137" s="153" t="s">
        <v>627</v>
      </c>
      <c r="H137" s="154">
        <v>1</v>
      </c>
      <c r="I137" s="155"/>
      <c r="L137" s="151"/>
      <c r="M137" s="156"/>
      <c r="T137" s="157"/>
      <c r="AT137" s="152" t="s">
        <v>154</v>
      </c>
      <c r="AU137" s="152" t="s">
        <v>83</v>
      </c>
      <c r="AV137" s="12" t="s">
        <v>83</v>
      </c>
      <c r="AW137" s="12" t="s">
        <v>30</v>
      </c>
      <c r="AX137" s="12" t="s">
        <v>81</v>
      </c>
      <c r="AY137" s="152" t="s">
        <v>127</v>
      </c>
    </row>
    <row r="138" spans="2:65" s="1" customFormat="1" ht="24.2" customHeight="1">
      <c r="B138" s="132"/>
      <c r="C138" s="133" t="s">
        <v>156</v>
      </c>
      <c r="D138" s="133" t="s">
        <v>129</v>
      </c>
      <c r="E138" s="134" t="s">
        <v>146</v>
      </c>
      <c r="F138" s="135" t="s">
        <v>147</v>
      </c>
      <c r="G138" s="136" t="s">
        <v>132</v>
      </c>
      <c r="H138" s="137">
        <v>9.9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38</v>
      </c>
      <c r="P138" s="143">
        <f>O138*H138</f>
        <v>0</v>
      </c>
      <c r="Q138" s="143">
        <v>3.6900000000000002E-2</v>
      </c>
      <c r="R138" s="143">
        <f>Q138*H138</f>
        <v>0.36531000000000002</v>
      </c>
      <c r="S138" s="143">
        <v>0</v>
      </c>
      <c r="T138" s="144">
        <f>S138*H138</f>
        <v>0</v>
      </c>
      <c r="AR138" s="145" t="s">
        <v>133</v>
      </c>
      <c r="AT138" s="145" t="s">
        <v>129</v>
      </c>
      <c r="AU138" s="145" t="s">
        <v>83</v>
      </c>
      <c r="AY138" s="16" t="s">
        <v>127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81</v>
      </c>
      <c r="BK138" s="146">
        <f>ROUND(I138*H138,2)</f>
        <v>0</v>
      </c>
      <c r="BL138" s="16" t="s">
        <v>133</v>
      </c>
      <c r="BM138" s="145" t="s">
        <v>628</v>
      </c>
    </row>
    <row r="139" spans="2:65" s="12" customFormat="1" ht="11.25">
      <c r="B139" s="151"/>
      <c r="D139" s="147" t="s">
        <v>154</v>
      </c>
      <c r="E139" s="152" t="s">
        <v>1</v>
      </c>
      <c r="F139" s="153" t="s">
        <v>629</v>
      </c>
      <c r="H139" s="154">
        <v>9.9</v>
      </c>
      <c r="I139" s="155"/>
      <c r="L139" s="151"/>
      <c r="M139" s="156"/>
      <c r="T139" s="157"/>
      <c r="AT139" s="152" t="s">
        <v>154</v>
      </c>
      <c r="AU139" s="152" t="s">
        <v>83</v>
      </c>
      <c r="AV139" s="12" t="s">
        <v>83</v>
      </c>
      <c r="AW139" s="12" t="s">
        <v>30</v>
      </c>
      <c r="AX139" s="12" t="s">
        <v>81</v>
      </c>
      <c r="AY139" s="152" t="s">
        <v>127</v>
      </c>
    </row>
    <row r="140" spans="2:65" s="1" customFormat="1" ht="33" customHeight="1">
      <c r="B140" s="132"/>
      <c r="C140" s="133" t="s">
        <v>161</v>
      </c>
      <c r="D140" s="133" t="s">
        <v>129</v>
      </c>
      <c r="E140" s="134" t="s">
        <v>630</v>
      </c>
      <c r="F140" s="135" t="s">
        <v>631</v>
      </c>
      <c r="G140" s="136" t="s">
        <v>152</v>
      </c>
      <c r="H140" s="137">
        <v>674.12400000000002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38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133</v>
      </c>
      <c r="AT140" s="145" t="s">
        <v>129</v>
      </c>
      <c r="AU140" s="145" t="s">
        <v>83</v>
      </c>
      <c r="AY140" s="16" t="s">
        <v>127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81</v>
      </c>
      <c r="BK140" s="146">
        <f>ROUND(I140*H140,2)</f>
        <v>0</v>
      </c>
      <c r="BL140" s="16" t="s">
        <v>133</v>
      </c>
      <c r="BM140" s="145" t="s">
        <v>632</v>
      </c>
    </row>
    <row r="141" spans="2:65" s="12" customFormat="1" ht="11.25">
      <c r="B141" s="151"/>
      <c r="D141" s="147" t="s">
        <v>154</v>
      </c>
      <c r="E141" s="152" t="s">
        <v>1</v>
      </c>
      <c r="F141" s="153" t="s">
        <v>633</v>
      </c>
      <c r="H141" s="154">
        <v>441.28</v>
      </c>
      <c r="I141" s="155"/>
      <c r="L141" s="151"/>
      <c r="M141" s="156"/>
      <c r="T141" s="157"/>
      <c r="AT141" s="152" t="s">
        <v>154</v>
      </c>
      <c r="AU141" s="152" t="s">
        <v>83</v>
      </c>
      <c r="AV141" s="12" t="s">
        <v>83</v>
      </c>
      <c r="AW141" s="12" t="s">
        <v>30</v>
      </c>
      <c r="AX141" s="12" t="s">
        <v>73</v>
      </c>
      <c r="AY141" s="152" t="s">
        <v>127</v>
      </c>
    </row>
    <row r="142" spans="2:65" s="12" customFormat="1" ht="11.25">
      <c r="B142" s="151"/>
      <c r="D142" s="147" t="s">
        <v>154</v>
      </c>
      <c r="E142" s="152" t="s">
        <v>1</v>
      </c>
      <c r="F142" s="153" t="s">
        <v>634</v>
      </c>
      <c r="H142" s="154">
        <v>19.2</v>
      </c>
      <c r="I142" s="155"/>
      <c r="L142" s="151"/>
      <c r="M142" s="156"/>
      <c r="T142" s="157"/>
      <c r="AT142" s="152" t="s">
        <v>154</v>
      </c>
      <c r="AU142" s="152" t="s">
        <v>83</v>
      </c>
      <c r="AV142" s="12" t="s">
        <v>83</v>
      </c>
      <c r="AW142" s="12" t="s">
        <v>30</v>
      </c>
      <c r="AX142" s="12" t="s">
        <v>73</v>
      </c>
      <c r="AY142" s="152" t="s">
        <v>127</v>
      </c>
    </row>
    <row r="143" spans="2:65" s="12" customFormat="1" ht="11.25">
      <c r="B143" s="151"/>
      <c r="D143" s="147" t="s">
        <v>154</v>
      </c>
      <c r="E143" s="152" t="s">
        <v>1</v>
      </c>
      <c r="F143" s="153" t="s">
        <v>635</v>
      </c>
      <c r="H143" s="154">
        <v>300.39</v>
      </c>
      <c r="I143" s="155"/>
      <c r="L143" s="151"/>
      <c r="M143" s="156"/>
      <c r="T143" s="157"/>
      <c r="AT143" s="152" t="s">
        <v>154</v>
      </c>
      <c r="AU143" s="152" t="s">
        <v>83</v>
      </c>
      <c r="AV143" s="12" t="s">
        <v>83</v>
      </c>
      <c r="AW143" s="12" t="s">
        <v>30</v>
      </c>
      <c r="AX143" s="12" t="s">
        <v>73</v>
      </c>
      <c r="AY143" s="152" t="s">
        <v>127</v>
      </c>
    </row>
    <row r="144" spans="2:65" s="12" customFormat="1" ht="11.25">
      <c r="B144" s="151"/>
      <c r="D144" s="147" t="s">
        <v>154</v>
      </c>
      <c r="E144" s="152" t="s">
        <v>1</v>
      </c>
      <c r="F144" s="153" t="s">
        <v>636</v>
      </c>
      <c r="H144" s="154">
        <v>77.400000000000006</v>
      </c>
      <c r="I144" s="155"/>
      <c r="L144" s="151"/>
      <c r="M144" s="156"/>
      <c r="T144" s="157"/>
      <c r="AT144" s="152" t="s">
        <v>154</v>
      </c>
      <c r="AU144" s="152" t="s">
        <v>83</v>
      </c>
      <c r="AV144" s="12" t="s">
        <v>83</v>
      </c>
      <c r="AW144" s="12" t="s">
        <v>30</v>
      </c>
      <c r="AX144" s="12" t="s">
        <v>73</v>
      </c>
      <c r="AY144" s="152" t="s">
        <v>127</v>
      </c>
    </row>
    <row r="145" spans="2:65" s="12" customFormat="1" ht="11.25">
      <c r="B145" s="151"/>
      <c r="D145" s="147" t="s">
        <v>154</v>
      </c>
      <c r="E145" s="152" t="s">
        <v>1</v>
      </c>
      <c r="F145" s="153" t="s">
        <v>637</v>
      </c>
      <c r="H145" s="154">
        <v>4.3899999999999997</v>
      </c>
      <c r="I145" s="155"/>
      <c r="L145" s="151"/>
      <c r="M145" s="156"/>
      <c r="T145" s="157"/>
      <c r="AT145" s="152" t="s">
        <v>154</v>
      </c>
      <c r="AU145" s="152" t="s">
        <v>83</v>
      </c>
      <c r="AV145" s="12" t="s">
        <v>83</v>
      </c>
      <c r="AW145" s="12" t="s">
        <v>30</v>
      </c>
      <c r="AX145" s="12" t="s">
        <v>73</v>
      </c>
      <c r="AY145" s="152" t="s">
        <v>127</v>
      </c>
    </row>
    <row r="146" spans="2:65" s="14" customFormat="1" ht="11.25">
      <c r="B146" s="181"/>
      <c r="D146" s="147" t="s">
        <v>154</v>
      </c>
      <c r="E146" s="182" t="s">
        <v>1</v>
      </c>
      <c r="F146" s="183" t="s">
        <v>638</v>
      </c>
      <c r="H146" s="184">
        <v>842.65999999999985</v>
      </c>
      <c r="I146" s="185"/>
      <c r="L146" s="181"/>
      <c r="M146" s="186"/>
      <c r="T146" s="187"/>
      <c r="AT146" s="182" t="s">
        <v>154</v>
      </c>
      <c r="AU146" s="182" t="s">
        <v>83</v>
      </c>
      <c r="AV146" s="14" t="s">
        <v>141</v>
      </c>
      <c r="AW146" s="14" t="s">
        <v>30</v>
      </c>
      <c r="AX146" s="14" t="s">
        <v>73</v>
      </c>
      <c r="AY146" s="182" t="s">
        <v>127</v>
      </c>
    </row>
    <row r="147" spans="2:65" s="12" customFormat="1" ht="11.25">
      <c r="B147" s="151"/>
      <c r="D147" s="147" t="s">
        <v>154</v>
      </c>
      <c r="E147" s="152" t="s">
        <v>1</v>
      </c>
      <c r="F147" s="153" t="s">
        <v>639</v>
      </c>
      <c r="H147" s="154">
        <v>674.12400000000002</v>
      </c>
      <c r="I147" s="155"/>
      <c r="L147" s="151"/>
      <c r="M147" s="156"/>
      <c r="T147" s="157"/>
      <c r="AT147" s="152" t="s">
        <v>154</v>
      </c>
      <c r="AU147" s="152" t="s">
        <v>83</v>
      </c>
      <c r="AV147" s="12" t="s">
        <v>83</v>
      </c>
      <c r="AW147" s="12" t="s">
        <v>30</v>
      </c>
      <c r="AX147" s="12" t="s">
        <v>81</v>
      </c>
      <c r="AY147" s="152" t="s">
        <v>127</v>
      </c>
    </row>
    <row r="148" spans="2:65" s="1" customFormat="1" ht="33" customHeight="1">
      <c r="B148" s="132"/>
      <c r="C148" s="133" t="s">
        <v>166</v>
      </c>
      <c r="D148" s="133" t="s">
        <v>129</v>
      </c>
      <c r="E148" s="134" t="s">
        <v>640</v>
      </c>
      <c r="F148" s="135" t="s">
        <v>641</v>
      </c>
      <c r="G148" s="136" t="s">
        <v>152</v>
      </c>
      <c r="H148" s="137">
        <v>168.53100000000001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38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133</v>
      </c>
      <c r="AT148" s="145" t="s">
        <v>129</v>
      </c>
      <c r="AU148" s="145" t="s">
        <v>83</v>
      </c>
      <c r="AY148" s="16" t="s">
        <v>127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81</v>
      </c>
      <c r="BK148" s="146">
        <f>ROUND(I148*H148,2)</f>
        <v>0</v>
      </c>
      <c r="BL148" s="16" t="s">
        <v>133</v>
      </c>
      <c r="BM148" s="145" t="s">
        <v>642</v>
      </c>
    </row>
    <row r="149" spans="2:65" s="12" customFormat="1" ht="11.25">
      <c r="B149" s="151"/>
      <c r="D149" s="147" t="s">
        <v>154</v>
      </c>
      <c r="E149" s="152" t="s">
        <v>1</v>
      </c>
      <c r="F149" s="153" t="s">
        <v>643</v>
      </c>
      <c r="H149" s="154">
        <v>168.53100000000001</v>
      </c>
      <c r="I149" s="155"/>
      <c r="L149" s="151"/>
      <c r="M149" s="156"/>
      <c r="T149" s="157"/>
      <c r="AT149" s="152" t="s">
        <v>154</v>
      </c>
      <c r="AU149" s="152" t="s">
        <v>83</v>
      </c>
      <c r="AV149" s="12" t="s">
        <v>83</v>
      </c>
      <c r="AW149" s="12" t="s">
        <v>30</v>
      </c>
      <c r="AX149" s="12" t="s">
        <v>81</v>
      </c>
      <c r="AY149" s="152" t="s">
        <v>127</v>
      </c>
    </row>
    <row r="150" spans="2:65" s="1" customFormat="1" ht="24.2" customHeight="1">
      <c r="B150" s="132"/>
      <c r="C150" s="133" t="s">
        <v>171</v>
      </c>
      <c r="D150" s="133" t="s">
        <v>129</v>
      </c>
      <c r="E150" s="134" t="s">
        <v>162</v>
      </c>
      <c r="F150" s="135" t="s">
        <v>644</v>
      </c>
      <c r="G150" s="136" t="s">
        <v>152</v>
      </c>
      <c r="H150" s="137">
        <v>114.49</v>
      </c>
      <c r="I150" s="138"/>
      <c r="J150" s="139">
        <f>ROUND(I150*H150,2)</f>
        <v>0</v>
      </c>
      <c r="K150" s="140"/>
      <c r="L150" s="31"/>
      <c r="M150" s="141" t="s">
        <v>1</v>
      </c>
      <c r="N150" s="142" t="s">
        <v>38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133</v>
      </c>
      <c r="AT150" s="145" t="s">
        <v>129</v>
      </c>
      <c r="AU150" s="145" t="s">
        <v>83</v>
      </c>
      <c r="AY150" s="16" t="s">
        <v>127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81</v>
      </c>
      <c r="BK150" s="146">
        <f>ROUND(I150*H150,2)</f>
        <v>0</v>
      </c>
      <c r="BL150" s="16" t="s">
        <v>133</v>
      </c>
      <c r="BM150" s="145" t="s">
        <v>645</v>
      </c>
    </row>
    <row r="151" spans="2:65" s="12" customFormat="1" ht="22.5">
      <c r="B151" s="151"/>
      <c r="D151" s="147" t="s">
        <v>154</v>
      </c>
      <c r="E151" s="152" t="s">
        <v>1</v>
      </c>
      <c r="F151" s="153" t="s">
        <v>646</v>
      </c>
      <c r="H151" s="154">
        <v>33</v>
      </c>
      <c r="I151" s="155"/>
      <c r="L151" s="151"/>
      <c r="M151" s="156"/>
      <c r="T151" s="157"/>
      <c r="AT151" s="152" t="s">
        <v>154</v>
      </c>
      <c r="AU151" s="152" t="s">
        <v>83</v>
      </c>
      <c r="AV151" s="12" t="s">
        <v>83</v>
      </c>
      <c r="AW151" s="12" t="s">
        <v>30</v>
      </c>
      <c r="AX151" s="12" t="s">
        <v>73</v>
      </c>
      <c r="AY151" s="152" t="s">
        <v>127</v>
      </c>
    </row>
    <row r="152" spans="2:65" s="12" customFormat="1" ht="11.25">
      <c r="B152" s="151"/>
      <c r="D152" s="147" t="s">
        <v>154</v>
      </c>
      <c r="E152" s="152" t="s">
        <v>1</v>
      </c>
      <c r="F152" s="153" t="s">
        <v>647</v>
      </c>
      <c r="H152" s="154">
        <v>59.4</v>
      </c>
      <c r="I152" s="155"/>
      <c r="L152" s="151"/>
      <c r="M152" s="156"/>
      <c r="T152" s="157"/>
      <c r="AT152" s="152" t="s">
        <v>154</v>
      </c>
      <c r="AU152" s="152" t="s">
        <v>83</v>
      </c>
      <c r="AV152" s="12" t="s">
        <v>83</v>
      </c>
      <c r="AW152" s="12" t="s">
        <v>30</v>
      </c>
      <c r="AX152" s="12" t="s">
        <v>73</v>
      </c>
      <c r="AY152" s="152" t="s">
        <v>127</v>
      </c>
    </row>
    <row r="153" spans="2:65" s="12" customFormat="1" ht="11.25">
      <c r="B153" s="151"/>
      <c r="D153" s="147" t="s">
        <v>154</v>
      </c>
      <c r="E153" s="152" t="s">
        <v>1</v>
      </c>
      <c r="F153" s="153" t="s">
        <v>648</v>
      </c>
      <c r="H153" s="154">
        <v>19.29</v>
      </c>
      <c r="I153" s="155"/>
      <c r="L153" s="151"/>
      <c r="M153" s="156"/>
      <c r="T153" s="157"/>
      <c r="AT153" s="152" t="s">
        <v>154</v>
      </c>
      <c r="AU153" s="152" t="s">
        <v>83</v>
      </c>
      <c r="AV153" s="12" t="s">
        <v>83</v>
      </c>
      <c r="AW153" s="12" t="s">
        <v>30</v>
      </c>
      <c r="AX153" s="12" t="s">
        <v>73</v>
      </c>
      <c r="AY153" s="152" t="s">
        <v>127</v>
      </c>
    </row>
    <row r="154" spans="2:65" s="12" customFormat="1" ht="11.25">
      <c r="B154" s="151"/>
      <c r="D154" s="147" t="s">
        <v>154</v>
      </c>
      <c r="E154" s="152" t="s">
        <v>1</v>
      </c>
      <c r="F154" s="153" t="s">
        <v>649</v>
      </c>
      <c r="H154" s="154">
        <v>1.8</v>
      </c>
      <c r="I154" s="155"/>
      <c r="L154" s="151"/>
      <c r="M154" s="156"/>
      <c r="T154" s="157"/>
      <c r="AT154" s="152" t="s">
        <v>154</v>
      </c>
      <c r="AU154" s="152" t="s">
        <v>83</v>
      </c>
      <c r="AV154" s="12" t="s">
        <v>83</v>
      </c>
      <c r="AW154" s="12" t="s">
        <v>30</v>
      </c>
      <c r="AX154" s="12" t="s">
        <v>73</v>
      </c>
      <c r="AY154" s="152" t="s">
        <v>127</v>
      </c>
    </row>
    <row r="155" spans="2:65" s="12" customFormat="1" ht="11.25">
      <c r="B155" s="151"/>
      <c r="D155" s="147" t="s">
        <v>154</v>
      </c>
      <c r="E155" s="152" t="s">
        <v>1</v>
      </c>
      <c r="F155" s="153" t="s">
        <v>650</v>
      </c>
      <c r="H155" s="154">
        <v>1</v>
      </c>
      <c r="I155" s="155"/>
      <c r="L155" s="151"/>
      <c r="M155" s="156"/>
      <c r="T155" s="157"/>
      <c r="AT155" s="152" t="s">
        <v>154</v>
      </c>
      <c r="AU155" s="152" t="s">
        <v>83</v>
      </c>
      <c r="AV155" s="12" t="s">
        <v>83</v>
      </c>
      <c r="AW155" s="12" t="s">
        <v>30</v>
      </c>
      <c r="AX155" s="12" t="s">
        <v>73</v>
      </c>
      <c r="AY155" s="152" t="s">
        <v>127</v>
      </c>
    </row>
    <row r="156" spans="2:65" s="13" customFormat="1" ht="11.25">
      <c r="B156" s="158"/>
      <c r="D156" s="147" t="s">
        <v>154</v>
      </c>
      <c r="E156" s="159" t="s">
        <v>1</v>
      </c>
      <c r="F156" s="160" t="s">
        <v>181</v>
      </c>
      <c r="H156" s="161">
        <v>114.49</v>
      </c>
      <c r="I156" s="162"/>
      <c r="L156" s="158"/>
      <c r="M156" s="163"/>
      <c r="T156" s="164"/>
      <c r="AT156" s="159" t="s">
        <v>154</v>
      </c>
      <c r="AU156" s="159" t="s">
        <v>83</v>
      </c>
      <c r="AV156" s="13" t="s">
        <v>133</v>
      </c>
      <c r="AW156" s="13" t="s">
        <v>30</v>
      </c>
      <c r="AX156" s="13" t="s">
        <v>81</v>
      </c>
      <c r="AY156" s="159" t="s">
        <v>127</v>
      </c>
    </row>
    <row r="157" spans="2:65" s="1" customFormat="1" ht="24.2" customHeight="1">
      <c r="B157" s="132"/>
      <c r="C157" s="133" t="s">
        <v>175</v>
      </c>
      <c r="D157" s="133" t="s">
        <v>129</v>
      </c>
      <c r="E157" s="134" t="s">
        <v>651</v>
      </c>
      <c r="F157" s="135" t="s">
        <v>652</v>
      </c>
      <c r="G157" s="136" t="s">
        <v>169</v>
      </c>
      <c r="H157" s="137">
        <v>1531.8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38</v>
      </c>
      <c r="P157" s="143">
        <f>O157*H157</f>
        <v>0</v>
      </c>
      <c r="Q157" s="143">
        <v>8.4999999999999995E-4</v>
      </c>
      <c r="R157" s="143">
        <f>Q157*H157</f>
        <v>1.3020299999999998</v>
      </c>
      <c r="S157" s="143">
        <v>0</v>
      </c>
      <c r="T157" s="144">
        <f>S157*H157</f>
        <v>0</v>
      </c>
      <c r="AR157" s="145" t="s">
        <v>133</v>
      </c>
      <c r="AT157" s="145" t="s">
        <v>129</v>
      </c>
      <c r="AU157" s="145" t="s">
        <v>83</v>
      </c>
      <c r="AY157" s="16" t="s">
        <v>127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81</v>
      </c>
      <c r="BK157" s="146">
        <f>ROUND(I157*H157,2)</f>
        <v>0</v>
      </c>
      <c r="BL157" s="16" t="s">
        <v>133</v>
      </c>
      <c r="BM157" s="145" t="s">
        <v>653</v>
      </c>
    </row>
    <row r="158" spans="2:65" s="1" customFormat="1" ht="24.2" customHeight="1">
      <c r="B158" s="132"/>
      <c r="C158" s="133" t="s">
        <v>182</v>
      </c>
      <c r="D158" s="133" t="s">
        <v>129</v>
      </c>
      <c r="E158" s="134" t="s">
        <v>654</v>
      </c>
      <c r="F158" s="135" t="s">
        <v>655</v>
      </c>
      <c r="G158" s="136" t="s">
        <v>169</v>
      </c>
      <c r="H158" s="137">
        <v>1531.8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38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133</v>
      </c>
      <c r="AT158" s="145" t="s">
        <v>129</v>
      </c>
      <c r="AU158" s="145" t="s">
        <v>83</v>
      </c>
      <c r="AY158" s="16" t="s">
        <v>127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81</v>
      </c>
      <c r="BK158" s="146">
        <f>ROUND(I158*H158,2)</f>
        <v>0</v>
      </c>
      <c r="BL158" s="16" t="s">
        <v>133</v>
      </c>
      <c r="BM158" s="145" t="s">
        <v>656</v>
      </c>
    </row>
    <row r="159" spans="2:65" s="1" customFormat="1" ht="37.9" customHeight="1">
      <c r="B159" s="132"/>
      <c r="C159" s="133" t="s">
        <v>187</v>
      </c>
      <c r="D159" s="133" t="s">
        <v>129</v>
      </c>
      <c r="E159" s="134" t="s">
        <v>176</v>
      </c>
      <c r="F159" s="135" t="s">
        <v>657</v>
      </c>
      <c r="G159" s="136" t="s">
        <v>152</v>
      </c>
      <c r="H159" s="137">
        <v>1388.39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38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133</v>
      </c>
      <c r="AT159" s="145" t="s">
        <v>129</v>
      </c>
      <c r="AU159" s="145" t="s">
        <v>83</v>
      </c>
      <c r="AY159" s="16" t="s">
        <v>127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81</v>
      </c>
      <c r="BK159" s="146">
        <f>ROUND(I159*H159,2)</f>
        <v>0</v>
      </c>
      <c r="BL159" s="16" t="s">
        <v>133</v>
      </c>
      <c r="BM159" s="145" t="s">
        <v>658</v>
      </c>
    </row>
    <row r="160" spans="2:65" s="12" customFormat="1" ht="11.25">
      <c r="B160" s="151"/>
      <c r="D160" s="147" t="s">
        <v>154</v>
      </c>
      <c r="E160" s="152" t="s">
        <v>1</v>
      </c>
      <c r="F160" s="153" t="s">
        <v>659</v>
      </c>
      <c r="H160" s="154">
        <v>842.66</v>
      </c>
      <c r="I160" s="155"/>
      <c r="L160" s="151"/>
      <c r="M160" s="156"/>
      <c r="T160" s="157"/>
      <c r="AT160" s="152" t="s">
        <v>154</v>
      </c>
      <c r="AU160" s="152" t="s">
        <v>83</v>
      </c>
      <c r="AV160" s="12" t="s">
        <v>83</v>
      </c>
      <c r="AW160" s="12" t="s">
        <v>30</v>
      </c>
      <c r="AX160" s="12" t="s">
        <v>73</v>
      </c>
      <c r="AY160" s="152" t="s">
        <v>127</v>
      </c>
    </row>
    <row r="161" spans="2:65" s="12" customFormat="1" ht="11.25">
      <c r="B161" s="151"/>
      <c r="D161" s="147" t="s">
        <v>154</v>
      </c>
      <c r="E161" s="152" t="s">
        <v>1</v>
      </c>
      <c r="F161" s="153" t="s">
        <v>660</v>
      </c>
      <c r="H161" s="154">
        <v>545.73</v>
      </c>
      <c r="I161" s="155"/>
      <c r="L161" s="151"/>
      <c r="M161" s="156"/>
      <c r="T161" s="157"/>
      <c r="AT161" s="152" t="s">
        <v>154</v>
      </c>
      <c r="AU161" s="152" t="s">
        <v>83</v>
      </c>
      <c r="AV161" s="12" t="s">
        <v>83</v>
      </c>
      <c r="AW161" s="12" t="s">
        <v>30</v>
      </c>
      <c r="AX161" s="12" t="s">
        <v>73</v>
      </c>
      <c r="AY161" s="152" t="s">
        <v>127</v>
      </c>
    </row>
    <row r="162" spans="2:65" s="13" customFormat="1" ht="11.25">
      <c r="B162" s="158"/>
      <c r="D162" s="147" t="s">
        <v>154</v>
      </c>
      <c r="E162" s="159" t="s">
        <v>1</v>
      </c>
      <c r="F162" s="160" t="s">
        <v>181</v>
      </c>
      <c r="H162" s="161">
        <v>1388.3899999999999</v>
      </c>
      <c r="I162" s="162"/>
      <c r="L162" s="158"/>
      <c r="M162" s="163"/>
      <c r="T162" s="164"/>
      <c r="AT162" s="159" t="s">
        <v>154</v>
      </c>
      <c r="AU162" s="159" t="s">
        <v>83</v>
      </c>
      <c r="AV162" s="13" t="s">
        <v>133</v>
      </c>
      <c r="AW162" s="13" t="s">
        <v>30</v>
      </c>
      <c r="AX162" s="13" t="s">
        <v>81</v>
      </c>
      <c r="AY162" s="159" t="s">
        <v>127</v>
      </c>
    </row>
    <row r="163" spans="2:65" s="1" customFormat="1" ht="37.9" customHeight="1">
      <c r="B163" s="132"/>
      <c r="C163" s="133" t="s">
        <v>192</v>
      </c>
      <c r="D163" s="133" t="s">
        <v>129</v>
      </c>
      <c r="E163" s="134" t="s">
        <v>183</v>
      </c>
      <c r="F163" s="135" t="s">
        <v>184</v>
      </c>
      <c r="G163" s="136" t="s">
        <v>152</v>
      </c>
      <c r="H163" s="137">
        <v>296.93</v>
      </c>
      <c r="I163" s="138"/>
      <c r="J163" s="139">
        <f>ROUND(I163*H163,2)</f>
        <v>0</v>
      </c>
      <c r="K163" s="140"/>
      <c r="L163" s="31"/>
      <c r="M163" s="141" t="s">
        <v>1</v>
      </c>
      <c r="N163" s="142" t="s">
        <v>38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133</v>
      </c>
      <c r="AT163" s="145" t="s">
        <v>129</v>
      </c>
      <c r="AU163" s="145" t="s">
        <v>83</v>
      </c>
      <c r="AY163" s="16" t="s">
        <v>127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6" t="s">
        <v>81</v>
      </c>
      <c r="BK163" s="146">
        <f>ROUND(I163*H163,2)</f>
        <v>0</v>
      </c>
      <c r="BL163" s="16" t="s">
        <v>133</v>
      </c>
      <c r="BM163" s="145" t="s">
        <v>661</v>
      </c>
    </row>
    <row r="164" spans="2:65" s="12" customFormat="1" ht="11.25">
      <c r="B164" s="151"/>
      <c r="D164" s="147" t="s">
        <v>154</v>
      </c>
      <c r="E164" s="152" t="s">
        <v>1</v>
      </c>
      <c r="F164" s="153" t="s">
        <v>662</v>
      </c>
      <c r="H164" s="154">
        <v>296.93</v>
      </c>
      <c r="I164" s="155"/>
      <c r="L164" s="151"/>
      <c r="M164" s="156"/>
      <c r="T164" s="157"/>
      <c r="AT164" s="152" t="s">
        <v>154</v>
      </c>
      <c r="AU164" s="152" t="s">
        <v>83</v>
      </c>
      <c r="AV164" s="12" t="s">
        <v>83</v>
      </c>
      <c r="AW164" s="12" t="s">
        <v>30</v>
      </c>
      <c r="AX164" s="12" t="s">
        <v>81</v>
      </c>
      <c r="AY164" s="152" t="s">
        <v>127</v>
      </c>
    </row>
    <row r="165" spans="2:65" s="1" customFormat="1" ht="24.2" customHeight="1">
      <c r="B165" s="132"/>
      <c r="C165" s="133" t="s">
        <v>197</v>
      </c>
      <c r="D165" s="133" t="s">
        <v>129</v>
      </c>
      <c r="E165" s="134" t="s">
        <v>663</v>
      </c>
      <c r="F165" s="135" t="s">
        <v>664</v>
      </c>
      <c r="G165" s="136" t="s">
        <v>152</v>
      </c>
      <c r="H165" s="137">
        <v>842.66</v>
      </c>
      <c r="I165" s="138"/>
      <c r="J165" s="139">
        <f>ROUND(I165*H165,2)</f>
        <v>0</v>
      </c>
      <c r="K165" s="140"/>
      <c r="L165" s="31"/>
      <c r="M165" s="141" t="s">
        <v>1</v>
      </c>
      <c r="N165" s="142" t="s">
        <v>38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133</v>
      </c>
      <c r="AT165" s="145" t="s">
        <v>129</v>
      </c>
      <c r="AU165" s="145" t="s">
        <v>83</v>
      </c>
      <c r="AY165" s="16" t="s">
        <v>127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6" t="s">
        <v>81</v>
      </c>
      <c r="BK165" s="146">
        <f>ROUND(I165*H165,2)</f>
        <v>0</v>
      </c>
      <c r="BL165" s="16" t="s">
        <v>133</v>
      </c>
      <c r="BM165" s="145" t="s">
        <v>665</v>
      </c>
    </row>
    <row r="166" spans="2:65" s="12" customFormat="1" ht="11.25">
      <c r="B166" s="151"/>
      <c r="D166" s="147" t="s">
        <v>154</v>
      </c>
      <c r="E166" s="152" t="s">
        <v>1</v>
      </c>
      <c r="F166" s="153" t="s">
        <v>666</v>
      </c>
      <c r="H166" s="154">
        <v>296.93</v>
      </c>
      <c r="I166" s="155"/>
      <c r="L166" s="151"/>
      <c r="M166" s="156"/>
      <c r="T166" s="157"/>
      <c r="AT166" s="152" t="s">
        <v>154</v>
      </c>
      <c r="AU166" s="152" t="s">
        <v>83</v>
      </c>
      <c r="AV166" s="12" t="s">
        <v>83</v>
      </c>
      <c r="AW166" s="12" t="s">
        <v>30</v>
      </c>
      <c r="AX166" s="12" t="s">
        <v>73</v>
      </c>
      <c r="AY166" s="152" t="s">
        <v>127</v>
      </c>
    </row>
    <row r="167" spans="2:65" s="12" customFormat="1" ht="11.25">
      <c r="B167" s="151"/>
      <c r="D167" s="147" t="s">
        <v>154</v>
      </c>
      <c r="E167" s="152" t="s">
        <v>1</v>
      </c>
      <c r="F167" s="153" t="s">
        <v>667</v>
      </c>
      <c r="H167" s="154">
        <v>545.73</v>
      </c>
      <c r="I167" s="155"/>
      <c r="L167" s="151"/>
      <c r="M167" s="156"/>
      <c r="T167" s="157"/>
      <c r="AT167" s="152" t="s">
        <v>154</v>
      </c>
      <c r="AU167" s="152" t="s">
        <v>83</v>
      </c>
      <c r="AV167" s="12" t="s">
        <v>83</v>
      </c>
      <c r="AW167" s="12" t="s">
        <v>30</v>
      </c>
      <c r="AX167" s="12" t="s">
        <v>73</v>
      </c>
      <c r="AY167" s="152" t="s">
        <v>127</v>
      </c>
    </row>
    <row r="168" spans="2:65" s="13" customFormat="1" ht="11.25">
      <c r="B168" s="158"/>
      <c r="D168" s="147" t="s">
        <v>154</v>
      </c>
      <c r="E168" s="159" t="s">
        <v>1</v>
      </c>
      <c r="F168" s="160" t="s">
        <v>181</v>
      </c>
      <c r="H168" s="161">
        <v>842.66000000000008</v>
      </c>
      <c r="I168" s="162"/>
      <c r="L168" s="158"/>
      <c r="M168" s="163"/>
      <c r="T168" s="164"/>
      <c r="AT168" s="159" t="s">
        <v>154</v>
      </c>
      <c r="AU168" s="159" t="s">
        <v>83</v>
      </c>
      <c r="AV168" s="13" t="s">
        <v>133</v>
      </c>
      <c r="AW168" s="13" t="s">
        <v>30</v>
      </c>
      <c r="AX168" s="13" t="s">
        <v>81</v>
      </c>
      <c r="AY168" s="159" t="s">
        <v>127</v>
      </c>
    </row>
    <row r="169" spans="2:65" s="1" customFormat="1" ht="33" customHeight="1">
      <c r="B169" s="132"/>
      <c r="C169" s="133" t="s">
        <v>8</v>
      </c>
      <c r="D169" s="133" t="s">
        <v>129</v>
      </c>
      <c r="E169" s="134" t="s">
        <v>198</v>
      </c>
      <c r="F169" s="135" t="s">
        <v>668</v>
      </c>
      <c r="G169" s="136" t="s">
        <v>200</v>
      </c>
      <c r="H169" s="137">
        <v>495.87299999999999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38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133</v>
      </c>
      <c r="AT169" s="145" t="s">
        <v>129</v>
      </c>
      <c r="AU169" s="145" t="s">
        <v>83</v>
      </c>
      <c r="AY169" s="16" t="s">
        <v>127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81</v>
      </c>
      <c r="BK169" s="146">
        <f>ROUND(I169*H169,2)</f>
        <v>0</v>
      </c>
      <c r="BL169" s="16" t="s">
        <v>133</v>
      </c>
      <c r="BM169" s="145" t="s">
        <v>669</v>
      </c>
    </row>
    <row r="170" spans="2:65" s="12" customFormat="1" ht="11.25">
      <c r="B170" s="151"/>
      <c r="D170" s="147" t="s">
        <v>154</v>
      </c>
      <c r="E170" s="152" t="s">
        <v>1</v>
      </c>
      <c r="F170" s="153" t="s">
        <v>670</v>
      </c>
      <c r="H170" s="154">
        <v>495.87299999999999</v>
      </c>
      <c r="I170" s="155"/>
      <c r="L170" s="151"/>
      <c r="M170" s="156"/>
      <c r="T170" s="157"/>
      <c r="AT170" s="152" t="s">
        <v>154</v>
      </c>
      <c r="AU170" s="152" t="s">
        <v>83</v>
      </c>
      <c r="AV170" s="12" t="s">
        <v>83</v>
      </c>
      <c r="AW170" s="12" t="s">
        <v>30</v>
      </c>
      <c r="AX170" s="12" t="s">
        <v>81</v>
      </c>
      <c r="AY170" s="152" t="s">
        <v>127</v>
      </c>
    </row>
    <row r="171" spans="2:65" s="1" customFormat="1" ht="16.5" customHeight="1">
      <c r="B171" s="132"/>
      <c r="C171" s="133" t="s">
        <v>207</v>
      </c>
      <c r="D171" s="133" t="s">
        <v>129</v>
      </c>
      <c r="E171" s="134" t="s">
        <v>203</v>
      </c>
      <c r="F171" s="135" t="s">
        <v>204</v>
      </c>
      <c r="G171" s="136" t="s">
        <v>152</v>
      </c>
      <c r="H171" s="137">
        <v>1139.585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38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133</v>
      </c>
      <c r="AT171" s="145" t="s">
        <v>129</v>
      </c>
      <c r="AU171" s="145" t="s">
        <v>83</v>
      </c>
      <c r="AY171" s="16" t="s">
        <v>127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81</v>
      </c>
      <c r="BK171" s="146">
        <f>ROUND(I171*H171,2)</f>
        <v>0</v>
      </c>
      <c r="BL171" s="16" t="s">
        <v>133</v>
      </c>
      <c r="BM171" s="145" t="s">
        <v>671</v>
      </c>
    </row>
    <row r="172" spans="2:65" s="12" customFormat="1" ht="11.25">
      <c r="B172" s="151"/>
      <c r="D172" s="147" t="s">
        <v>154</v>
      </c>
      <c r="E172" s="152" t="s">
        <v>1</v>
      </c>
      <c r="F172" s="153" t="s">
        <v>672</v>
      </c>
      <c r="H172" s="154">
        <v>296.93</v>
      </c>
      <c r="I172" s="155"/>
      <c r="L172" s="151"/>
      <c r="M172" s="156"/>
      <c r="T172" s="157"/>
      <c r="AT172" s="152" t="s">
        <v>154</v>
      </c>
      <c r="AU172" s="152" t="s">
        <v>83</v>
      </c>
      <c r="AV172" s="12" t="s">
        <v>83</v>
      </c>
      <c r="AW172" s="12" t="s">
        <v>30</v>
      </c>
      <c r="AX172" s="12" t="s">
        <v>73</v>
      </c>
      <c r="AY172" s="152" t="s">
        <v>127</v>
      </c>
    </row>
    <row r="173" spans="2:65" s="12" customFormat="1" ht="11.25">
      <c r="B173" s="151"/>
      <c r="D173" s="147" t="s">
        <v>154</v>
      </c>
      <c r="E173" s="152" t="s">
        <v>1</v>
      </c>
      <c r="F173" s="153" t="s">
        <v>673</v>
      </c>
      <c r="H173" s="154">
        <v>842.65499999999997</v>
      </c>
      <c r="I173" s="155"/>
      <c r="L173" s="151"/>
      <c r="M173" s="156"/>
      <c r="T173" s="157"/>
      <c r="AT173" s="152" t="s">
        <v>154</v>
      </c>
      <c r="AU173" s="152" t="s">
        <v>83</v>
      </c>
      <c r="AV173" s="12" t="s">
        <v>83</v>
      </c>
      <c r="AW173" s="12" t="s">
        <v>30</v>
      </c>
      <c r="AX173" s="12" t="s">
        <v>73</v>
      </c>
      <c r="AY173" s="152" t="s">
        <v>127</v>
      </c>
    </row>
    <row r="174" spans="2:65" s="13" customFormat="1" ht="11.25">
      <c r="B174" s="158"/>
      <c r="D174" s="147" t="s">
        <v>154</v>
      </c>
      <c r="E174" s="159" t="s">
        <v>1</v>
      </c>
      <c r="F174" s="160" t="s">
        <v>181</v>
      </c>
      <c r="H174" s="161">
        <v>1139.585</v>
      </c>
      <c r="I174" s="162"/>
      <c r="L174" s="158"/>
      <c r="M174" s="163"/>
      <c r="T174" s="164"/>
      <c r="AT174" s="159" t="s">
        <v>154</v>
      </c>
      <c r="AU174" s="159" t="s">
        <v>83</v>
      </c>
      <c r="AV174" s="13" t="s">
        <v>133</v>
      </c>
      <c r="AW174" s="13" t="s">
        <v>30</v>
      </c>
      <c r="AX174" s="13" t="s">
        <v>81</v>
      </c>
      <c r="AY174" s="159" t="s">
        <v>127</v>
      </c>
    </row>
    <row r="175" spans="2:65" s="1" customFormat="1" ht="24.2" customHeight="1">
      <c r="B175" s="132"/>
      <c r="C175" s="133" t="s">
        <v>212</v>
      </c>
      <c r="D175" s="133" t="s">
        <v>129</v>
      </c>
      <c r="E175" s="134" t="s">
        <v>208</v>
      </c>
      <c r="F175" s="135" t="s">
        <v>209</v>
      </c>
      <c r="G175" s="136" t="s">
        <v>152</v>
      </c>
      <c r="H175" s="137">
        <v>545.72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38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133</v>
      </c>
      <c r="AT175" s="145" t="s">
        <v>129</v>
      </c>
      <c r="AU175" s="145" t="s">
        <v>83</v>
      </c>
      <c r="AY175" s="16" t="s">
        <v>127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81</v>
      </c>
      <c r="BK175" s="146">
        <f>ROUND(I175*H175,2)</f>
        <v>0</v>
      </c>
      <c r="BL175" s="16" t="s">
        <v>133</v>
      </c>
      <c r="BM175" s="145" t="s">
        <v>674</v>
      </c>
    </row>
    <row r="176" spans="2:65" s="12" customFormat="1" ht="22.5">
      <c r="B176" s="151"/>
      <c r="D176" s="147" t="s">
        <v>154</v>
      </c>
      <c r="E176" s="152" t="s">
        <v>1</v>
      </c>
      <c r="F176" s="153" t="s">
        <v>675</v>
      </c>
      <c r="H176" s="154">
        <v>336.66</v>
      </c>
      <c r="I176" s="155"/>
      <c r="L176" s="151"/>
      <c r="M176" s="156"/>
      <c r="T176" s="157"/>
      <c r="AT176" s="152" t="s">
        <v>154</v>
      </c>
      <c r="AU176" s="152" t="s">
        <v>83</v>
      </c>
      <c r="AV176" s="12" t="s">
        <v>83</v>
      </c>
      <c r="AW176" s="12" t="s">
        <v>30</v>
      </c>
      <c r="AX176" s="12" t="s">
        <v>73</v>
      </c>
      <c r="AY176" s="152" t="s">
        <v>127</v>
      </c>
    </row>
    <row r="177" spans="2:65" s="12" customFormat="1" ht="22.5">
      <c r="B177" s="151"/>
      <c r="D177" s="147" t="s">
        <v>154</v>
      </c>
      <c r="E177" s="152" t="s">
        <v>1</v>
      </c>
      <c r="F177" s="153" t="s">
        <v>676</v>
      </c>
      <c r="H177" s="154">
        <v>16.12</v>
      </c>
      <c r="I177" s="155"/>
      <c r="L177" s="151"/>
      <c r="M177" s="156"/>
      <c r="T177" s="157"/>
      <c r="AT177" s="152" t="s">
        <v>154</v>
      </c>
      <c r="AU177" s="152" t="s">
        <v>83</v>
      </c>
      <c r="AV177" s="12" t="s">
        <v>83</v>
      </c>
      <c r="AW177" s="12" t="s">
        <v>30</v>
      </c>
      <c r="AX177" s="12" t="s">
        <v>73</v>
      </c>
      <c r="AY177" s="152" t="s">
        <v>127</v>
      </c>
    </row>
    <row r="178" spans="2:65" s="12" customFormat="1" ht="22.5">
      <c r="B178" s="151"/>
      <c r="D178" s="147" t="s">
        <v>154</v>
      </c>
      <c r="E178" s="152" t="s">
        <v>1</v>
      </c>
      <c r="F178" s="153" t="s">
        <v>677</v>
      </c>
      <c r="H178" s="154">
        <v>192.94</v>
      </c>
      <c r="I178" s="155"/>
      <c r="L178" s="151"/>
      <c r="M178" s="156"/>
      <c r="T178" s="157"/>
      <c r="AT178" s="152" t="s">
        <v>154</v>
      </c>
      <c r="AU178" s="152" t="s">
        <v>83</v>
      </c>
      <c r="AV178" s="12" t="s">
        <v>83</v>
      </c>
      <c r="AW178" s="12" t="s">
        <v>30</v>
      </c>
      <c r="AX178" s="12" t="s">
        <v>73</v>
      </c>
      <c r="AY178" s="152" t="s">
        <v>127</v>
      </c>
    </row>
    <row r="179" spans="2:65" s="13" customFormat="1" ht="11.25">
      <c r="B179" s="158"/>
      <c r="D179" s="147" t="s">
        <v>154</v>
      </c>
      <c r="E179" s="159" t="s">
        <v>1</v>
      </c>
      <c r="F179" s="160" t="s">
        <v>181</v>
      </c>
      <c r="H179" s="161">
        <v>545.72</v>
      </c>
      <c r="I179" s="162"/>
      <c r="L179" s="158"/>
      <c r="M179" s="163"/>
      <c r="T179" s="164"/>
      <c r="AT179" s="159" t="s">
        <v>154</v>
      </c>
      <c r="AU179" s="159" t="s">
        <v>83</v>
      </c>
      <c r="AV179" s="13" t="s">
        <v>133</v>
      </c>
      <c r="AW179" s="13" t="s">
        <v>30</v>
      </c>
      <c r="AX179" s="13" t="s">
        <v>81</v>
      </c>
      <c r="AY179" s="159" t="s">
        <v>127</v>
      </c>
    </row>
    <row r="180" spans="2:65" s="1" customFormat="1" ht="24.2" customHeight="1">
      <c r="B180" s="132"/>
      <c r="C180" s="133" t="s">
        <v>216</v>
      </c>
      <c r="D180" s="133" t="s">
        <v>129</v>
      </c>
      <c r="E180" s="134" t="s">
        <v>213</v>
      </c>
      <c r="F180" s="135" t="s">
        <v>214</v>
      </c>
      <c r="G180" s="136" t="s">
        <v>152</v>
      </c>
      <c r="H180" s="137">
        <v>134.87</v>
      </c>
      <c r="I180" s="138"/>
      <c r="J180" s="139">
        <f>ROUND(I180*H180,2)</f>
        <v>0</v>
      </c>
      <c r="K180" s="140"/>
      <c r="L180" s="31"/>
      <c r="M180" s="141" t="s">
        <v>1</v>
      </c>
      <c r="N180" s="142" t="s">
        <v>38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133</v>
      </c>
      <c r="AT180" s="145" t="s">
        <v>129</v>
      </c>
      <c r="AU180" s="145" t="s">
        <v>83</v>
      </c>
      <c r="AY180" s="16" t="s">
        <v>127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81</v>
      </c>
      <c r="BK180" s="146">
        <f>ROUND(I180*H180,2)</f>
        <v>0</v>
      </c>
      <c r="BL180" s="16" t="s">
        <v>133</v>
      </c>
      <c r="BM180" s="145" t="s">
        <v>678</v>
      </c>
    </row>
    <row r="181" spans="2:65" s="12" customFormat="1" ht="11.25">
      <c r="B181" s="151"/>
      <c r="D181" s="147" t="s">
        <v>154</v>
      </c>
      <c r="E181" s="152" t="s">
        <v>1</v>
      </c>
      <c r="F181" s="153" t="s">
        <v>679</v>
      </c>
      <c r="H181" s="154">
        <v>63.19</v>
      </c>
      <c r="I181" s="155"/>
      <c r="L181" s="151"/>
      <c r="M181" s="156"/>
      <c r="T181" s="157"/>
      <c r="AT181" s="152" t="s">
        <v>154</v>
      </c>
      <c r="AU181" s="152" t="s">
        <v>83</v>
      </c>
      <c r="AV181" s="12" t="s">
        <v>83</v>
      </c>
      <c r="AW181" s="12" t="s">
        <v>30</v>
      </c>
      <c r="AX181" s="12" t="s">
        <v>73</v>
      </c>
      <c r="AY181" s="152" t="s">
        <v>127</v>
      </c>
    </row>
    <row r="182" spans="2:65" s="12" customFormat="1" ht="11.25">
      <c r="B182" s="151"/>
      <c r="D182" s="147" t="s">
        <v>154</v>
      </c>
      <c r="E182" s="152" t="s">
        <v>1</v>
      </c>
      <c r="F182" s="153" t="s">
        <v>680</v>
      </c>
      <c r="H182" s="154">
        <v>2.11</v>
      </c>
      <c r="I182" s="155"/>
      <c r="L182" s="151"/>
      <c r="M182" s="156"/>
      <c r="T182" s="157"/>
      <c r="AT182" s="152" t="s">
        <v>154</v>
      </c>
      <c r="AU182" s="152" t="s">
        <v>83</v>
      </c>
      <c r="AV182" s="12" t="s">
        <v>83</v>
      </c>
      <c r="AW182" s="12" t="s">
        <v>30</v>
      </c>
      <c r="AX182" s="12" t="s">
        <v>73</v>
      </c>
      <c r="AY182" s="152" t="s">
        <v>127</v>
      </c>
    </row>
    <row r="183" spans="2:65" s="12" customFormat="1" ht="11.25">
      <c r="B183" s="151"/>
      <c r="D183" s="147" t="s">
        <v>154</v>
      </c>
      <c r="E183" s="152" t="s">
        <v>1</v>
      </c>
      <c r="F183" s="153" t="s">
        <v>681</v>
      </c>
      <c r="H183" s="154">
        <v>69.569999999999993</v>
      </c>
      <c r="I183" s="155"/>
      <c r="L183" s="151"/>
      <c r="M183" s="156"/>
      <c r="T183" s="157"/>
      <c r="AT183" s="152" t="s">
        <v>154</v>
      </c>
      <c r="AU183" s="152" t="s">
        <v>83</v>
      </c>
      <c r="AV183" s="12" t="s">
        <v>83</v>
      </c>
      <c r="AW183" s="12" t="s">
        <v>30</v>
      </c>
      <c r="AX183" s="12" t="s">
        <v>73</v>
      </c>
      <c r="AY183" s="152" t="s">
        <v>127</v>
      </c>
    </row>
    <row r="184" spans="2:65" s="13" customFormat="1" ht="11.25">
      <c r="B184" s="158"/>
      <c r="D184" s="147" t="s">
        <v>154</v>
      </c>
      <c r="E184" s="159" t="s">
        <v>1</v>
      </c>
      <c r="F184" s="160" t="s">
        <v>181</v>
      </c>
      <c r="H184" s="161">
        <v>134.87</v>
      </c>
      <c r="I184" s="162"/>
      <c r="L184" s="158"/>
      <c r="M184" s="163"/>
      <c r="T184" s="164"/>
      <c r="AT184" s="159" t="s">
        <v>154</v>
      </c>
      <c r="AU184" s="159" t="s">
        <v>83</v>
      </c>
      <c r="AV184" s="13" t="s">
        <v>133</v>
      </c>
      <c r="AW184" s="13" t="s">
        <v>30</v>
      </c>
      <c r="AX184" s="13" t="s">
        <v>81</v>
      </c>
      <c r="AY184" s="159" t="s">
        <v>127</v>
      </c>
    </row>
    <row r="185" spans="2:65" s="1" customFormat="1" ht="16.5" customHeight="1">
      <c r="B185" s="132"/>
      <c r="C185" s="165" t="s">
        <v>222</v>
      </c>
      <c r="D185" s="165" t="s">
        <v>217</v>
      </c>
      <c r="E185" s="166" t="s">
        <v>218</v>
      </c>
      <c r="F185" s="167" t="s">
        <v>219</v>
      </c>
      <c r="G185" s="168" t="s">
        <v>200</v>
      </c>
      <c r="H185" s="169">
        <v>269.74</v>
      </c>
      <c r="I185" s="170"/>
      <c r="J185" s="171">
        <f>ROUND(I185*H185,2)</f>
        <v>0</v>
      </c>
      <c r="K185" s="172"/>
      <c r="L185" s="173"/>
      <c r="M185" s="174" t="s">
        <v>1</v>
      </c>
      <c r="N185" s="175" t="s">
        <v>38</v>
      </c>
      <c r="P185" s="143">
        <f>O185*H185</f>
        <v>0</v>
      </c>
      <c r="Q185" s="143">
        <v>1</v>
      </c>
      <c r="R185" s="143">
        <f>Q185*H185</f>
        <v>269.74</v>
      </c>
      <c r="S185" s="143">
        <v>0</v>
      </c>
      <c r="T185" s="144">
        <f>S185*H185</f>
        <v>0</v>
      </c>
      <c r="AR185" s="145" t="s">
        <v>166</v>
      </c>
      <c r="AT185" s="145" t="s">
        <v>217</v>
      </c>
      <c r="AU185" s="145" t="s">
        <v>83</v>
      </c>
      <c r="AY185" s="16" t="s">
        <v>127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6" t="s">
        <v>81</v>
      </c>
      <c r="BK185" s="146">
        <f>ROUND(I185*H185,2)</f>
        <v>0</v>
      </c>
      <c r="BL185" s="16" t="s">
        <v>133</v>
      </c>
      <c r="BM185" s="145" t="s">
        <v>682</v>
      </c>
    </row>
    <row r="186" spans="2:65" s="12" customFormat="1" ht="11.25">
      <c r="B186" s="151"/>
      <c r="D186" s="147" t="s">
        <v>154</v>
      </c>
      <c r="F186" s="153" t="s">
        <v>683</v>
      </c>
      <c r="H186" s="154">
        <v>269.74</v>
      </c>
      <c r="I186" s="155"/>
      <c r="L186" s="151"/>
      <c r="M186" s="156"/>
      <c r="T186" s="157"/>
      <c r="AT186" s="152" t="s">
        <v>154</v>
      </c>
      <c r="AU186" s="152" t="s">
        <v>83</v>
      </c>
      <c r="AV186" s="12" t="s">
        <v>83</v>
      </c>
      <c r="AW186" s="12" t="s">
        <v>3</v>
      </c>
      <c r="AX186" s="12" t="s">
        <v>81</v>
      </c>
      <c r="AY186" s="152" t="s">
        <v>127</v>
      </c>
    </row>
    <row r="187" spans="2:65" s="1" customFormat="1" ht="16.5" customHeight="1">
      <c r="B187" s="132"/>
      <c r="C187" s="133" t="s">
        <v>227</v>
      </c>
      <c r="D187" s="133" t="s">
        <v>129</v>
      </c>
      <c r="E187" s="134" t="s">
        <v>223</v>
      </c>
      <c r="F187" s="135" t="s">
        <v>224</v>
      </c>
      <c r="G187" s="136" t="s">
        <v>169</v>
      </c>
      <c r="H187" s="137">
        <v>432.88</v>
      </c>
      <c r="I187" s="138"/>
      <c r="J187" s="139">
        <f>ROUND(I187*H187,2)</f>
        <v>0</v>
      </c>
      <c r="K187" s="140"/>
      <c r="L187" s="31"/>
      <c r="M187" s="141" t="s">
        <v>1</v>
      </c>
      <c r="N187" s="142" t="s">
        <v>38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133</v>
      </c>
      <c r="AT187" s="145" t="s">
        <v>129</v>
      </c>
      <c r="AU187" s="145" t="s">
        <v>83</v>
      </c>
      <c r="AY187" s="16" t="s">
        <v>127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6" t="s">
        <v>81</v>
      </c>
      <c r="BK187" s="146">
        <f>ROUND(I187*H187,2)</f>
        <v>0</v>
      </c>
      <c r="BL187" s="16" t="s">
        <v>133</v>
      </c>
      <c r="BM187" s="145" t="s">
        <v>684</v>
      </c>
    </row>
    <row r="188" spans="2:65" s="12" customFormat="1" ht="11.25">
      <c r="B188" s="151"/>
      <c r="D188" s="147" t="s">
        <v>154</v>
      </c>
      <c r="E188" s="152" t="s">
        <v>1</v>
      </c>
      <c r="F188" s="153" t="s">
        <v>685</v>
      </c>
      <c r="H188" s="154">
        <v>341.68</v>
      </c>
      <c r="I188" s="155"/>
      <c r="L188" s="151"/>
      <c r="M188" s="156"/>
      <c r="T188" s="157"/>
      <c r="AT188" s="152" t="s">
        <v>154</v>
      </c>
      <c r="AU188" s="152" t="s">
        <v>83</v>
      </c>
      <c r="AV188" s="12" t="s">
        <v>83</v>
      </c>
      <c r="AW188" s="12" t="s">
        <v>30</v>
      </c>
      <c r="AX188" s="12" t="s">
        <v>73</v>
      </c>
      <c r="AY188" s="152" t="s">
        <v>127</v>
      </c>
    </row>
    <row r="189" spans="2:65" s="12" customFormat="1" ht="11.25">
      <c r="B189" s="151"/>
      <c r="D189" s="147" t="s">
        <v>154</v>
      </c>
      <c r="E189" s="152" t="s">
        <v>1</v>
      </c>
      <c r="F189" s="153" t="s">
        <v>686</v>
      </c>
      <c r="H189" s="154">
        <v>91.2</v>
      </c>
      <c r="I189" s="155"/>
      <c r="L189" s="151"/>
      <c r="M189" s="156"/>
      <c r="T189" s="157"/>
      <c r="AT189" s="152" t="s">
        <v>154</v>
      </c>
      <c r="AU189" s="152" t="s">
        <v>83</v>
      </c>
      <c r="AV189" s="12" t="s">
        <v>83</v>
      </c>
      <c r="AW189" s="12" t="s">
        <v>30</v>
      </c>
      <c r="AX189" s="12" t="s">
        <v>73</v>
      </c>
      <c r="AY189" s="152" t="s">
        <v>127</v>
      </c>
    </row>
    <row r="190" spans="2:65" s="13" customFormat="1" ht="11.25">
      <c r="B190" s="158"/>
      <c r="D190" s="147" t="s">
        <v>154</v>
      </c>
      <c r="E190" s="159" t="s">
        <v>1</v>
      </c>
      <c r="F190" s="160" t="s">
        <v>181</v>
      </c>
      <c r="H190" s="161">
        <v>432.88</v>
      </c>
      <c r="I190" s="162"/>
      <c r="L190" s="158"/>
      <c r="M190" s="163"/>
      <c r="T190" s="164"/>
      <c r="AT190" s="159" t="s">
        <v>154</v>
      </c>
      <c r="AU190" s="159" t="s">
        <v>83</v>
      </c>
      <c r="AV190" s="13" t="s">
        <v>133</v>
      </c>
      <c r="AW190" s="13" t="s">
        <v>30</v>
      </c>
      <c r="AX190" s="13" t="s">
        <v>81</v>
      </c>
      <c r="AY190" s="159" t="s">
        <v>127</v>
      </c>
    </row>
    <row r="191" spans="2:65" s="1" customFormat="1" ht="16.5" customHeight="1">
      <c r="B191" s="132"/>
      <c r="C191" s="133" t="s">
        <v>7</v>
      </c>
      <c r="D191" s="133" t="s">
        <v>129</v>
      </c>
      <c r="E191" s="134" t="s">
        <v>228</v>
      </c>
      <c r="F191" s="135" t="s">
        <v>687</v>
      </c>
      <c r="G191" s="136" t="s">
        <v>169</v>
      </c>
      <c r="H191" s="137">
        <v>432.88</v>
      </c>
      <c r="I191" s="138"/>
      <c r="J191" s="139">
        <f>ROUND(I191*H191,2)</f>
        <v>0</v>
      </c>
      <c r="K191" s="140"/>
      <c r="L191" s="31"/>
      <c r="M191" s="141" t="s">
        <v>1</v>
      </c>
      <c r="N191" s="142" t="s">
        <v>38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133</v>
      </c>
      <c r="AT191" s="145" t="s">
        <v>129</v>
      </c>
      <c r="AU191" s="145" t="s">
        <v>83</v>
      </c>
      <c r="AY191" s="16" t="s">
        <v>127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6" t="s">
        <v>81</v>
      </c>
      <c r="BK191" s="146">
        <f>ROUND(I191*H191,2)</f>
        <v>0</v>
      </c>
      <c r="BL191" s="16" t="s">
        <v>133</v>
      </c>
      <c r="BM191" s="145" t="s">
        <v>688</v>
      </c>
    </row>
    <row r="192" spans="2:65" s="1" customFormat="1" ht="37.9" customHeight="1">
      <c r="B192" s="132"/>
      <c r="C192" s="133" t="s">
        <v>238</v>
      </c>
      <c r="D192" s="133" t="s">
        <v>129</v>
      </c>
      <c r="E192" s="134" t="s">
        <v>689</v>
      </c>
      <c r="F192" s="135" t="s">
        <v>690</v>
      </c>
      <c r="G192" s="136" t="s">
        <v>169</v>
      </c>
      <c r="H192" s="137">
        <v>6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38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133</v>
      </c>
      <c r="AT192" s="145" t="s">
        <v>129</v>
      </c>
      <c r="AU192" s="145" t="s">
        <v>83</v>
      </c>
      <c r="AY192" s="16" t="s">
        <v>127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6" t="s">
        <v>81</v>
      </c>
      <c r="BK192" s="146">
        <f>ROUND(I192*H192,2)</f>
        <v>0</v>
      </c>
      <c r="BL192" s="16" t="s">
        <v>133</v>
      </c>
      <c r="BM192" s="145" t="s">
        <v>691</v>
      </c>
    </row>
    <row r="193" spans="2:65" s="1" customFormat="1" ht="24.2" customHeight="1">
      <c r="B193" s="132"/>
      <c r="C193" s="133" t="s">
        <v>242</v>
      </c>
      <c r="D193" s="133" t="s">
        <v>129</v>
      </c>
      <c r="E193" s="134" t="s">
        <v>692</v>
      </c>
      <c r="F193" s="135" t="s">
        <v>693</v>
      </c>
      <c r="G193" s="136" t="s">
        <v>169</v>
      </c>
      <c r="H193" s="137">
        <v>6</v>
      </c>
      <c r="I193" s="138"/>
      <c r="J193" s="139">
        <f>ROUND(I193*H193,2)</f>
        <v>0</v>
      </c>
      <c r="K193" s="140"/>
      <c r="L193" s="31"/>
      <c r="M193" s="141" t="s">
        <v>1</v>
      </c>
      <c r="N193" s="142" t="s">
        <v>38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133</v>
      </c>
      <c r="AT193" s="145" t="s">
        <v>129</v>
      </c>
      <c r="AU193" s="145" t="s">
        <v>83</v>
      </c>
      <c r="AY193" s="16" t="s">
        <v>127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81</v>
      </c>
      <c r="BK193" s="146">
        <f>ROUND(I193*H193,2)</f>
        <v>0</v>
      </c>
      <c r="BL193" s="16" t="s">
        <v>133</v>
      </c>
      <c r="BM193" s="145" t="s">
        <v>694</v>
      </c>
    </row>
    <row r="194" spans="2:65" s="1" customFormat="1" ht="16.5" customHeight="1">
      <c r="B194" s="132"/>
      <c r="C194" s="165" t="s">
        <v>247</v>
      </c>
      <c r="D194" s="165" t="s">
        <v>217</v>
      </c>
      <c r="E194" s="166" t="s">
        <v>695</v>
      </c>
      <c r="F194" s="167" t="s">
        <v>696</v>
      </c>
      <c r="G194" s="168" t="s">
        <v>697</v>
      </c>
      <c r="H194" s="169">
        <v>0.18</v>
      </c>
      <c r="I194" s="170"/>
      <c r="J194" s="171">
        <f>ROUND(I194*H194,2)</f>
        <v>0</v>
      </c>
      <c r="K194" s="172"/>
      <c r="L194" s="173"/>
      <c r="M194" s="174" t="s">
        <v>1</v>
      </c>
      <c r="N194" s="175" t="s">
        <v>38</v>
      </c>
      <c r="P194" s="143">
        <f>O194*H194</f>
        <v>0</v>
      </c>
      <c r="Q194" s="143">
        <v>1E-3</v>
      </c>
      <c r="R194" s="143">
        <f>Q194*H194</f>
        <v>1.7999999999999998E-4</v>
      </c>
      <c r="S194" s="143">
        <v>0</v>
      </c>
      <c r="T194" s="144">
        <f>S194*H194</f>
        <v>0</v>
      </c>
      <c r="AR194" s="145" t="s">
        <v>166</v>
      </c>
      <c r="AT194" s="145" t="s">
        <v>217</v>
      </c>
      <c r="AU194" s="145" t="s">
        <v>83</v>
      </c>
      <c r="AY194" s="16" t="s">
        <v>127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81</v>
      </c>
      <c r="BK194" s="146">
        <f>ROUND(I194*H194,2)</f>
        <v>0</v>
      </c>
      <c r="BL194" s="16" t="s">
        <v>133</v>
      </c>
      <c r="BM194" s="145" t="s">
        <v>698</v>
      </c>
    </row>
    <row r="195" spans="2:65" s="12" customFormat="1" ht="11.25">
      <c r="B195" s="151"/>
      <c r="D195" s="147" t="s">
        <v>154</v>
      </c>
      <c r="F195" s="153" t="s">
        <v>699</v>
      </c>
      <c r="H195" s="154">
        <v>0.18</v>
      </c>
      <c r="I195" s="155"/>
      <c r="L195" s="151"/>
      <c r="M195" s="156"/>
      <c r="T195" s="157"/>
      <c r="AT195" s="152" t="s">
        <v>154</v>
      </c>
      <c r="AU195" s="152" t="s">
        <v>83</v>
      </c>
      <c r="AV195" s="12" t="s">
        <v>83</v>
      </c>
      <c r="AW195" s="12" t="s">
        <v>3</v>
      </c>
      <c r="AX195" s="12" t="s">
        <v>81</v>
      </c>
      <c r="AY195" s="152" t="s">
        <v>127</v>
      </c>
    </row>
    <row r="196" spans="2:65" s="11" customFormat="1" ht="22.9" customHeight="1">
      <c r="B196" s="120"/>
      <c r="D196" s="121" t="s">
        <v>72</v>
      </c>
      <c r="E196" s="130" t="s">
        <v>83</v>
      </c>
      <c r="F196" s="130" t="s">
        <v>700</v>
      </c>
      <c r="I196" s="123"/>
      <c r="J196" s="131">
        <f>BK196</f>
        <v>0</v>
      </c>
      <c r="L196" s="120"/>
      <c r="M196" s="125"/>
      <c r="P196" s="126">
        <f>SUM(P197:P202)</f>
        <v>0</v>
      </c>
      <c r="R196" s="126">
        <f>SUM(R197:R202)</f>
        <v>39.951599999999999</v>
      </c>
      <c r="T196" s="127">
        <f>SUM(T197:T202)</f>
        <v>0</v>
      </c>
      <c r="AR196" s="121" t="s">
        <v>81</v>
      </c>
      <c r="AT196" s="128" t="s">
        <v>72</v>
      </c>
      <c r="AU196" s="128" t="s">
        <v>81</v>
      </c>
      <c r="AY196" s="121" t="s">
        <v>127</v>
      </c>
      <c r="BK196" s="129">
        <f>SUM(BK197:BK202)</f>
        <v>0</v>
      </c>
    </row>
    <row r="197" spans="2:65" s="1" customFormat="1" ht="24.2" customHeight="1">
      <c r="B197" s="132"/>
      <c r="C197" s="133" t="s">
        <v>251</v>
      </c>
      <c r="D197" s="133" t="s">
        <v>129</v>
      </c>
      <c r="E197" s="134" t="s">
        <v>701</v>
      </c>
      <c r="F197" s="135" t="s">
        <v>702</v>
      </c>
      <c r="G197" s="136" t="s">
        <v>152</v>
      </c>
      <c r="H197" s="137">
        <v>2.86</v>
      </c>
      <c r="I197" s="138"/>
      <c r="J197" s="139">
        <f>ROUND(I197*H197,2)</f>
        <v>0</v>
      </c>
      <c r="K197" s="140"/>
      <c r="L197" s="31"/>
      <c r="M197" s="141" t="s">
        <v>1</v>
      </c>
      <c r="N197" s="142" t="s">
        <v>38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133</v>
      </c>
      <c r="AT197" s="145" t="s">
        <v>129</v>
      </c>
      <c r="AU197" s="145" t="s">
        <v>83</v>
      </c>
      <c r="AY197" s="16" t="s">
        <v>127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81</v>
      </c>
      <c r="BK197" s="146">
        <f>ROUND(I197*H197,2)</f>
        <v>0</v>
      </c>
      <c r="BL197" s="16" t="s">
        <v>133</v>
      </c>
      <c r="BM197" s="145" t="s">
        <v>703</v>
      </c>
    </row>
    <row r="198" spans="2:65" s="12" customFormat="1" ht="11.25">
      <c r="B198" s="151"/>
      <c r="D198" s="147" t="s">
        <v>154</v>
      </c>
      <c r="E198" s="152" t="s">
        <v>1</v>
      </c>
      <c r="F198" s="153" t="s">
        <v>704</v>
      </c>
      <c r="H198" s="154">
        <v>4.3899999999999997</v>
      </c>
      <c r="I198" s="155"/>
      <c r="L198" s="151"/>
      <c r="M198" s="156"/>
      <c r="T198" s="157"/>
      <c r="AT198" s="152" t="s">
        <v>154</v>
      </c>
      <c r="AU198" s="152" t="s">
        <v>83</v>
      </c>
      <c r="AV198" s="12" t="s">
        <v>83</v>
      </c>
      <c r="AW198" s="12" t="s">
        <v>30</v>
      </c>
      <c r="AX198" s="12" t="s">
        <v>73</v>
      </c>
      <c r="AY198" s="152" t="s">
        <v>127</v>
      </c>
    </row>
    <row r="199" spans="2:65" s="12" customFormat="1" ht="11.25">
      <c r="B199" s="151"/>
      <c r="D199" s="147" t="s">
        <v>154</v>
      </c>
      <c r="E199" s="152" t="s">
        <v>1</v>
      </c>
      <c r="F199" s="153" t="s">
        <v>705</v>
      </c>
      <c r="H199" s="154">
        <v>-1.53</v>
      </c>
      <c r="I199" s="155"/>
      <c r="L199" s="151"/>
      <c r="M199" s="156"/>
      <c r="T199" s="157"/>
      <c r="AT199" s="152" t="s">
        <v>154</v>
      </c>
      <c r="AU199" s="152" t="s">
        <v>83</v>
      </c>
      <c r="AV199" s="12" t="s">
        <v>83</v>
      </c>
      <c r="AW199" s="12" t="s">
        <v>30</v>
      </c>
      <c r="AX199" s="12" t="s">
        <v>73</v>
      </c>
      <c r="AY199" s="152" t="s">
        <v>127</v>
      </c>
    </row>
    <row r="200" spans="2:65" s="13" customFormat="1" ht="11.25">
      <c r="B200" s="158"/>
      <c r="D200" s="147" t="s">
        <v>154</v>
      </c>
      <c r="E200" s="159" t="s">
        <v>1</v>
      </c>
      <c r="F200" s="160" t="s">
        <v>181</v>
      </c>
      <c r="H200" s="161">
        <v>2.8599999999999994</v>
      </c>
      <c r="I200" s="162"/>
      <c r="L200" s="158"/>
      <c r="M200" s="163"/>
      <c r="T200" s="164"/>
      <c r="AT200" s="159" t="s">
        <v>154</v>
      </c>
      <c r="AU200" s="159" t="s">
        <v>83</v>
      </c>
      <c r="AV200" s="13" t="s">
        <v>133</v>
      </c>
      <c r="AW200" s="13" t="s">
        <v>30</v>
      </c>
      <c r="AX200" s="13" t="s">
        <v>81</v>
      </c>
      <c r="AY200" s="159" t="s">
        <v>127</v>
      </c>
    </row>
    <row r="201" spans="2:65" s="1" customFormat="1" ht="24.2" customHeight="1">
      <c r="B201" s="132"/>
      <c r="C201" s="133" t="s">
        <v>255</v>
      </c>
      <c r="D201" s="133" t="s">
        <v>129</v>
      </c>
      <c r="E201" s="134" t="s">
        <v>706</v>
      </c>
      <c r="F201" s="135" t="s">
        <v>707</v>
      </c>
      <c r="G201" s="136" t="s">
        <v>132</v>
      </c>
      <c r="H201" s="137">
        <v>195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38</v>
      </c>
      <c r="P201" s="143">
        <f>O201*H201</f>
        <v>0</v>
      </c>
      <c r="Q201" s="143">
        <v>0.2044</v>
      </c>
      <c r="R201" s="143">
        <f>Q201*H201</f>
        <v>39.857999999999997</v>
      </c>
      <c r="S201" s="143">
        <v>0</v>
      </c>
      <c r="T201" s="144">
        <f>S201*H201</f>
        <v>0</v>
      </c>
      <c r="AR201" s="145" t="s">
        <v>133</v>
      </c>
      <c r="AT201" s="145" t="s">
        <v>129</v>
      </c>
      <c r="AU201" s="145" t="s">
        <v>83</v>
      </c>
      <c r="AY201" s="16" t="s">
        <v>127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6" t="s">
        <v>81</v>
      </c>
      <c r="BK201" s="146">
        <f>ROUND(I201*H201,2)</f>
        <v>0</v>
      </c>
      <c r="BL201" s="16" t="s">
        <v>133</v>
      </c>
      <c r="BM201" s="145" t="s">
        <v>708</v>
      </c>
    </row>
    <row r="202" spans="2:65" s="1" customFormat="1" ht="16.5" customHeight="1">
      <c r="B202" s="132"/>
      <c r="C202" s="165" t="s">
        <v>260</v>
      </c>
      <c r="D202" s="165" t="s">
        <v>217</v>
      </c>
      <c r="E202" s="166" t="s">
        <v>709</v>
      </c>
      <c r="F202" s="167" t="s">
        <v>710</v>
      </c>
      <c r="G202" s="168" t="s">
        <v>132</v>
      </c>
      <c r="H202" s="169">
        <v>195</v>
      </c>
      <c r="I202" s="170"/>
      <c r="J202" s="171">
        <f>ROUND(I202*H202,2)</f>
        <v>0</v>
      </c>
      <c r="K202" s="172"/>
      <c r="L202" s="173"/>
      <c r="M202" s="174" t="s">
        <v>1</v>
      </c>
      <c r="N202" s="175" t="s">
        <v>38</v>
      </c>
      <c r="P202" s="143">
        <f>O202*H202</f>
        <v>0</v>
      </c>
      <c r="Q202" s="143">
        <v>4.8000000000000001E-4</v>
      </c>
      <c r="R202" s="143">
        <f>Q202*H202</f>
        <v>9.3600000000000003E-2</v>
      </c>
      <c r="S202" s="143">
        <v>0</v>
      </c>
      <c r="T202" s="144">
        <f>S202*H202</f>
        <v>0</v>
      </c>
      <c r="AR202" s="145" t="s">
        <v>166</v>
      </c>
      <c r="AT202" s="145" t="s">
        <v>217</v>
      </c>
      <c r="AU202" s="145" t="s">
        <v>83</v>
      </c>
      <c r="AY202" s="16" t="s">
        <v>127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81</v>
      </c>
      <c r="BK202" s="146">
        <f>ROUND(I202*H202,2)</f>
        <v>0</v>
      </c>
      <c r="BL202" s="16" t="s">
        <v>133</v>
      </c>
      <c r="BM202" s="145" t="s">
        <v>711</v>
      </c>
    </row>
    <row r="203" spans="2:65" s="11" customFormat="1" ht="22.9" customHeight="1">
      <c r="B203" s="120"/>
      <c r="D203" s="121" t="s">
        <v>72</v>
      </c>
      <c r="E203" s="130" t="s">
        <v>133</v>
      </c>
      <c r="F203" s="130" t="s">
        <v>231</v>
      </c>
      <c r="I203" s="123"/>
      <c r="J203" s="131">
        <f>BK203</f>
        <v>0</v>
      </c>
      <c r="L203" s="120"/>
      <c r="M203" s="125"/>
      <c r="P203" s="126">
        <f>SUM(P204:P212)</f>
        <v>0</v>
      </c>
      <c r="R203" s="126">
        <f>SUM(R204:R212)</f>
        <v>0</v>
      </c>
      <c r="T203" s="127">
        <f>SUM(T204:T212)</f>
        <v>0</v>
      </c>
      <c r="AR203" s="121" t="s">
        <v>81</v>
      </c>
      <c r="AT203" s="128" t="s">
        <v>72</v>
      </c>
      <c r="AU203" s="128" t="s">
        <v>81</v>
      </c>
      <c r="AY203" s="121" t="s">
        <v>127</v>
      </c>
      <c r="BK203" s="129">
        <f>SUM(BK204:BK212)</f>
        <v>0</v>
      </c>
    </row>
    <row r="204" spans="2:65" s="1" customFormat="1" ht="24.2" customHeight="1">
      <c r="B204" s="132"/>
      <c r="C204" s="133" t="s">
        <v>266</v>
      </c>
      <c r="D204" s="133" t="s">
        <v>129</v>
      </c>
      <c r="E204" s="134" t="s">
        <v>256</v>
      </c>
      <c r="F204" s="135" t="s">
        <v>712</v>
      </c>
      <c r="G204" s="136" t="s">
        <v>152</v>
      </c>
      <c r="H204" s="137">
        <v>34.738</v>
      </c>
      <c r="I204" s="138"/>
      <c r="J204" s="139">
        <f>ROUND(I204*H204,2)</f>
        <v>0</v>
      </c>
      <c r="K204" s="140"/>
      <c r="L204" s="31"/>
      <c r="M204" s="141" t="s">
        <v>1</v>
      </c>
      <c r="N204" s="142" t="s">
        <v>38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133</v>
      </c>
      <c r="AT204" s="145" t="s">
        <v>129</v>
      </c>
      <c r="AU204" s="145" t="s">
        <v>83</v>
      </c>
      <c r="AY204" s="16" t="s">
        <v>127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6" t="s">
        <v>81</v>
      </c>
      <c r="BK204" s="146">
        <f>ROUND(I204*H204,2)</f>
        <v>0</v>
      </c>
      <c r="BL204" s="16" t="s">
        <v>133</v>
      </c>
      <c r="BM204" s="145" t="s">
        <v>713</v>
      </c>
    </row>
    <row r="205" spans="2:65" s="12" customFormat="1" ht="11.25">
      <c r="B205" s="151"/>
      <c r="D205" s="147" t="s">
        <v>154</v>
      </c>
      <c r="E205" s="152" t="s">
        <v>1</v>
      </c>
      <c r="F205" s="153" t="s">
        <v>714</v>
      </c>
      <c r="H205" s="154">
        <v>173.28</v>
      </c>
      <c r="I205" s="155"/>
      <c r="L205" s="151"/>
      <c r="M205" s="156"/>
      <c r="T205" s="157"/>
      <c r="AT205" s="152" t="s">
        <v>154</v>
      </c>
      <c r="AU205" s="152" t="s">
        <v>83</v>
      </c>
      <c r="AV205" s="12" t="s">
        <v>83</v>
      </c>
      <c r="AW205" s="12" t="s">
        <v>30</v>
      </c>
      <c r="AX205" s="12" t="s">
        <v>73</v>
      </c>
      <c r="AY205" s="152" t="s">
        <v>127</v>
      </c>
    </row>
    <row r="206" spans="2:65" s="12" customFormat="1" ht="11.25">
      <c r="B206" s="151"/>
      <c r="D206" s="147" t="s">
        <v>154</v>
      </c>
      <c r="E206" s="152" t="s">
        <v>1</v>
      </c>
      <c r="F206" s="153" t="s">
        <v>715</v>
      </c>
      <c r="H206" s="154">
        <v>6</v>
      </c>
      <c r="I206" s="155"/>
      <c r="L206" s="151"/>
      <c r="M206" s="156"/>
      <c r="T206" s="157"/>
      <c r="AT206" s="152" t="s">
        <v>154</v>
      </c>
      <c r="AU206" s="152" t="s">
        <v>83</v>
      </c>
      <c r="AV206" s="12" t="s">
        <v>83</v>
      </c>
      <c r="AW206" s="12" t="s">
        <v>30</v>
      </c>
      <c r="AX206" s="12" t="s">
        <v>73</v>
      </c>
      <c r="AY206" s="152" t="s">
        <v>127</v>
      </c>
    </row>
    <row r="207" spans="2:65" s="12" customFormat="1" ht="11.25">
      <c r="B207" s="151"/>
      <c r="D207" s="147" t="s">
        <v>154</v>
      </c>
      <c r="E207" s="152" t="s">
        <v>1</v>
      </c>
      <c r="F207" s="153" t="s">
        <v>716</v>
      </c>
      <c r="H207" s="154">
        <v>168.1</v>
      </c>
      <c r="I207" s="155"/>
      <c r="L207" s="151"/>
      <c r="M207" s="156"/>
      <c r="T207" s="157"/>
      <c r="AT207" s="152" t="s">
        <v>154</v>
      </c>
      <c r="AU207" s="152" t="s">
        <v>83</v>
      </c>
      <c r="AV207" s="12" t="s">
        <v>83</v>
      </c>
      <c r="AW207" s="12" t="s">
        <v>30</v>
      </c>
      <c r="AX207" s="12" t="s">
        <v>73</v>
      </c>
      <c r="AY207" s="152" t="s">
        <v>127</v>
      </c>
    </row>
    <row r="208" spans="2:65" s="14" customFormat="1" ht="11.25">
      <c r="B208" s="181"/>
      <c r="D208" s="147" t="s">
        <v>154</v>
      </c>
      <c r="E208" s="182" t="s">
        <v>1</v>
      </c>
      <c r="F208" s="183" t="s">
        <v>638</v>
      </c>
      <c r="H208" s="184">
        <v>347.38</v>
      </c>
      <c r="I208" s="185"/>
      <c r="L208" s="181"/>
      <c r="M208" s="186"/>
      <c r="T208" s="187"/>
      <c r="AT208" s="182" t="s">
        <v>154</v>
      </c>
      <c r="AU208" s="182" t="s">
        <v>83</v>
      </c>
      <c r="AV208" s="14" t="s">
        <v>141</v>
      </c>
      <c r="AW208" s="14" t="s">
        <v>30</v>
      </c>
      <c r="AX208" s="14" t="s">
        <v>73</v>
      </c>
      <c r="AY208" s="182" t="s">
        <v>127</v>
      </c>
    </row>
    <row r="209" spans="2:65" s="12" customFormat="1" ht="11.25">
      <c r="B209" s="151"/>
      <c r="D209" s="147" t="s">
        <v>154</v>
      </c>
      <c r="E209" s="152" t="s">
        <v>1</v>
      </c>
      <c r="F209" s="153" t="s">
        <v>717</v>
      </c>
      <c r="H209" s="154">
        <v>34.738</v>
      </c>
      <c r="I209" s="155"/>
      <c r="L209" s="151"/>
      <c r="M209" s="156"/>
      <c r="T209" s="157"/>
      <c r="AT209" s="152" t="s">
        <v>154</v>
      </c>
      <c r="AU209" s="152" t="s">
        <v>83</v>
      </c>
      <c r="AV209" s="12" t="s">
        <v>83</v>
      </c>
      <c r="AW209" s="12" t="s">
        <v>30</v>
      </c>
      <c r="AX209" s="12" t="s">
        <v>81</v>
      </c>
      <c r="AY209" s="152" t="s">
        <v>127</v>
      </c>
    </row>
    <row r="210" spans="2:65" s="1" customFormat="1" ht="24.2" customHeight="1">
      <c r="B210" s="132"/>
      <c r="C210" s="133" t="s">
        <v>271</v>
      </c>
      <c r="D210" s="133" t="s">
        <v>129</v>
      </c>
      <c r="E210" s="134" t="s">
        <v>718</v>
      </c>
      <c r="F210" s="135" t="s">
        <v>719</v>
      </c>
      <c r="G210" s="136" t="s">
        <v>1</v>
      </c>
      <c r="H210" s="137">
        <v>268</v>
      </c>
      <c r="I210" s="138"/>
      <c r="J210" s="139">
        <f>ROUND(I210*H210,2)</f>
        <v>0</v>
      </c>
      <c r="K210" s="140"/>
      <c r="L210" s="31"/>
      <c r="M210" s="141" t="s">
        <v>1</v>
      </c>
      <c r="N210" s="142" t="s">
        <v>38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133</v>
      </c>
      <c r="AT210" s="145" t="s">
        <v>129</v>
      </c>
      <c r="AU210" s="145" t="s">
        <v>83</v>
      </c>
      <c r="AY210" s="16" t="s">
        <v>127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81</v>
      </c>
      <c r="BK210" s="146">
        <f>ROUND(I210*H210,2)</f>
        <v>0</v>
      </c>
      <c r="BL210" s="16" t="s">
        <v>133</v>
      </c>
      <c r="BM210" s="145" t="s">
        <v>720</v>
      </c>
    </row>
    <row r="211" spans="2:65" s="1" customFormat="1" ht="24.2" customHeight="1">
      <c r="B211" s="132"/>
      <c r="C211" s="133" t="s">
        <v>276</v>
      </c>
      <c r="D211" s="133" t="s">
        <v>129</v>
      </c>
      <c r="E211" s="134" t="s">
        <v>721</v>
      </c>
      <c r="F211" s="135" t="s">
        <v>722</v>
      </c>
      <c r="G211" s="136" t="s">
        <v>1</v>
      </c>
      <c r="H211" s="137">
        <v>92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38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133</v>
      </c>
      <c r="AT211" s="145" t="s">
        <v>129</v>
      </c>
      <c r="AU211" s="145" t="s">
        <v>83</v>
      </c>
      <c r="AY211" s="16" t="s">
        <v>127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81</v>
      </c>
      <c r="BK211" s="146">
        <f>ROUND(I211*H211,2)</f>
        <v>0</v>
      </c>
      <c r="BL211" s="16" t="s">
        <v>133</v>
      </c>
      <c r="BM211" s="145" t="s">
        <v>723</v>
      </c>
    </row>
    <row r="212" spans="2:65" s="1" customFormat="1" ht="24.2" customHeight="1">
      <c r="B212" s="132"/>
      <c r="C212" s="133" t="s">
        <v>282</v>
      </c>
      <c r="D212" s="133" t="s">
        <v>129</v>
      </c>
      <c r="E212" s="134" t="s">
        <v>724</v>
      </c>
      <c r="F212" s="135" t="s">
        <v>725</v>
      </c>
      <c r="G212" s="136" t="s">
        <v>132</v>
      </c>
      <c r="H212" s="137">
        <v>6</v>
      </c>
      <c r="I212" s="138"/>
      <c r="J212" s="139">
        <f>ROUND(I212*H212,2)</f>
        <v>0</v>
      </c>
      <c r="K212" s="140"/>
      <c r="L212" s="31"/>
      <c r="M212" s="141" t="s">
        <v>1</v>
      </c>
      <c r="N212" s="142" t="s">
        <v>38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133</v>
      </c>
      <c r="AT212" s="145" t="s">
        <v>129</v>
      </c>
      <c r="AU212" s="145" t="s">
        <v>83</v>
      </c>
      <c r="AY212" s="16" t="s">
        <v>127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6" t="s">
        <v>81</v>
      </c>
      <c r="BK212" s="146">
        <f>ROUND(I212*H212,2)</f>
        <v>0</v>
      </c>
      <c r="BL212" s="16" t="s">
        <v>133</v>
      </c>
      <c r="BM212" s="145" t="s">
        <v>726</v>
      </c>
    </row>
    <row r="213" spans="2:65" s="11" customFormat="1" ht="22.9" customHeight="1">
      <c r="B213" s="120"/>
      <c r="D213" s="121" t="s">
        <v>72</v>
      </c>
      <c r="E213" s="130" t="s">
        <v>149</v>
      </c>
      <c r="F213" s="130" t="s">
        <v>275</v>
      </c>
      <c r="I213" s="123"/>
      <c r="J213" s="131">
        <f>BK213</f>
        <v>0</v>
      </c>
      <c r="L213" s="120"/>
      <c r="M213" s="125"/>
      <c r="P213" s="126">
        <f>SUM(P214:P222)</f>
        <v>0</v>
      </c>
      <c r="R213" s="126">
        <f>SUM(R214:R222)</f>
        <v>0.20200000000000001</v>
      </c>
      <c r="T213" s="127">
        <f>SUM(T214:T222)</f>
        <v>0</v>
      </c>
      <c r="AR213" s="121" t="s">
        <v>81</v>
      </c>
      <c r="AT213" s="128" t="s">
        <v>72</v>
      </c>
      <c r="AU213" s="128" t="s">
        <v>81</v>
      </c>
      <c r="AY213" s="121" t="s">
        <v>127</v>
      </c>
      <c r="BK213" s="129">
        <f>SUM(BK214:BK222)</f>
        <v>0</v>
      </c>
    </row>
    <row r="214" spans="2:65" s="1" customFormat="1" ht="24.2" customHeight="1">
      <c r="B214" s="132"/>
      <c r="C214" s="133" t="s">
        <v>287</v>
      </c>
      <c r="D214" s="133" t="s">
        <v>129</v>
      </c>
      <c r="E214" s="134" t="s">
        <v>727</v>
      </c>
      <c r="F214" s="135" t="s">
        <v>728</v>
      </c>
      <c r="G214" s="136" t="s">
        <v>169</v>
      </c>
      <c r="H214" s="137">
        <v>1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38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133</v>
      </c>
      <c r="AT214" s="145" t="s">
        <v>129</v>
      </c>
      <c r="AU214" s="145" t="s">
        <v>83</v>
      </c>
      <c r="AY214" s="16" t="s">
        <v>127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81</v>
      </c>
      <c r="BK214" s="146">
        <f>ROUND(I214*H214,2)</f>
        <v>0</v>
      </c>
      <c r="BL214" s="16" t="s">
        <v>133</v>
      </c>
      <c r="BM214" s="145" t="s">
        <v>729</v>
      </c>
    </row>
    <row r="215" spans="2:65" s="12" customFormat="1" ht="11.25">
      <c r="B215" s="151"/>
      <c r="D215" s="147" t="s">
        <v>154</v>
      </c>
      <c r="E215" s="152" t="s">
        <v>1</v>
      </c>
      <c r="F215" s="153" t="s">
        <v>730</v>
      </c>
      <c r="H215" s="154">
        <v>1</v>
      </c>
      <c r="I215" s="155"/>
      <c r="L215" s="151"/>
      <c r="M215" s="156"/>
      <c r="T215" s="157"/>
      <c r="AT215" s="152" t="s">
        <v>154</v>
      </c>
      <c r="AU215" s="152" t="s">
        <v>83</v>
      </c>
      <c r="AV215" s="12" t="s">
        <v>83</v>
      </c>
      <c r="AW215" s="12" t="s">
        <v>30</v>
      </c>
      <c r="AX215" s="12" t="s">
        <v>81</v>
      </c>
      <c r="AY215" s="152" t="s">
        <v>127</v>
      </c>
    </row>
    <row r="216" spans="2:65" s="1" customFormat="1" ht="21.75" customHeight="1">
      <c r="B216" s="132"/>
      <c r="C216" s="133" t="s">
        <v>291</v>
      </c>
      <c r="D216" s="133" t="s">
        <v>129</v>
      </c>
      <c r="E216" s="134" t="s">
        <v>277</v>
      </c>
      <c r="F216" s="135" t="s">
        <v>278</v>
      </c>
      <c r="G216" s="136" t="s">
        <v>169</v>
      </c>
      <c r="H216" s="137">
        <v>2.5</v>
      </c>
      <c r="I216" s="138"/>
      <c r="J216" s="139">
        <f>ROUND(I216*H216,2)</f>
        <v>0</v>
      </c>
      <c r="K216" s="140"/>
      <c r="L216" s="31"/>
      <c r="M216" s="141" t="s">
        <v>1</v>
      </c>
      <c r="N216" s="142" t="s">
        <v>38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133</v>
      </c>
      <c r="AT216" s="145" t="s">
        <v>129</v>
      </c>
      <c r="AU216" s="145" t="s">
        <v>83</v>
      </c>
      <c r="AY216" s="16" t="s">
        <v>127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6" t="s">
        <v>81</v>
      </c>
      <c r="BK216" s="146">
        <f>ROUND(I216*H216,2)</f>
        <v>0</v>
      </c>
      <c r="BL216" s="16" t="s">
        <v>133</v>
      </c>
      <c r="BM216" s="145" t="s">
        <v>731</v>
      </c>
    </row>
    <row r="217" spans="2:65" s="12" customFormat="1" ht="11.25">
      <c r="B217" s="151"/>
      <c r="D217" s="147" t="s">
        <v>154</v>
      </c>
      <c r="E217" s="152" t="s">
        <v>1</v>
      </c>
      <c r="F217" s="153" t="s">
        <v>732</v>
      </c>
      <c r="H217" s="154">
        <v>2.5</v>
      </c>
      <c r="I217" s="155"/>
      <c r="L217" s="151"/>
      <c r="M217" s="156"/>
      <c r="T217" s="157"/>
      <c r="AT217" s="152" t="s">
        <v>154</v>
      </c>
      <c r="AU217" s="152" t="s">
        <v>83</v>
      </c>
      <c r="AV217" s="12" t="s">
        <v>83</v>
      </c>
      <c r="AW217" s="12" t="s">
        <v>30</v>
      </c>
      <c r="AX217" s="12" t="s">
        <v>81</v>
      </c>
      <c r="AY217" s="152" t="s">
        <v>127</v>
      </c>
    </row>
    <row r="218" spans="2:65" s="1" customFormat="1" ht="16.5" customHeight="1">
      <c r="B218" s="132"/>
      <c r="C218" s="133" t="s">
        <v>295</v>
      </c>
      <c r="D218" s="133" t="s">
        <v>129</v>
      </c>
      <c r="E218" s="134" t="s">
        <v>301</v>
      </c>
      <c r="F218" s="135" t="s">
        <v>733</v>
      </c>
      <c r="G218" s="136" t="s">
        <v>169</v>
      </c>
      <c r="H218" s="137">
        <v>2.5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38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133</v>
      </c>
      <c r="AT218" s="145" t="s">
        <v>129</v>
      </c>
      <c r="AU218" s="145" t="s">
        <v>83</v>
      </c>
      <c r="AY218" s="16" t="s">
        <v>127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81</v>
      </c>
      <c r="BK218" s="146">
        <f>ROUND(I218*H218,2)</f>
        <v>0</v>
      </c>
      <c r="BL218" s="16" t="s">
        <v>133</v>
      </c>
      <c r="BM218" s="145" t="s">
        <v>734</v>
      </c>
    </row>
    <row r="219" spans="2:65" s="12" customFormat="1" ht="11.25">
      <c r="B219" s="151"/>
      <c r="D219" s="147" t="s">
        <v>154</v>
      </c>
      <c r="E219" s="152" t="s">
        <v>1</v>
      </c>
      <c r="F219" s="153" t="s">
        <v>732</v>
      </c>
      <c r="H219" s="154">
        <v>2.5</v>
      </c>
      <c r="I219" s="155"/>
      <c r="L219" s="151"/>
      <c r="M219" s="156"/>
      <c r="T219" s="157"/>
      <c r="AT219" s="152" t="s">
        <v>154</v>
      </c>
      <c r="AU219" s="152" t="s">
        <v>83</v>
      </c>
      <c r="AV219" s="12" t="s">
        <v>83</v>
      </c>
      <c r="AW219" s="12" t="s">
        <v>30</v>
      </c>
      <c r="AX219" s="12" t="s">
        <v>81</v>
      </c>
      <c r="AY219" s="152" t="s">
        <v>127</v>
      </c>
    </row>
    <row r="220" spans="2:65" s="1" customFormat="1" ht="33" customHeight="1">
      <c r="B220" s="132"/>
      <c r="C220" s="133" t="s">
        <v>300</v>
      </c>
      <c r="D220" s="133" t="s">
        <v>129</v>
      </c>
      <c r="E220" s="134" t="s">
        <v>735</v>
      </c>
      <c r="F220" s="135" t="s">
        <v>736</v>
      </c>
      <c r="G220" s="136" t="s">
        <v>169</v>
      </c>
      <c r="H220" s="137">
        <v>1</v>
      </c>
      <c r="I220" s="138"/>
      <c r="J220" s="139">
        <f>ROUND(I220*H220,2)</f>
        <v>0</v>
      </c>
      <c r="K220" s="140"/>
      <c r="L220" s="31"/>
      <c r="M220" s="141" t="s">
        <v>1</v>
      </c>
      <c r="N220" s="142" t="s">
        <v>38</v>
      </c>
      <c r="P220" s="143">
        <f>O220*H220</f>
        <v>0</v>
      </c>
      <c r="Q220" s="143">
        <v>0.10100000000000001</v>
      </c>
      <c r="R220" s="143">
        <f>Q220*H220</f>
        <v>0.10100000000000001</v>
      </c>
      <c r="S220" s="143">
        <v>0</v>
      </c>
      <c r="T220" s="144">
        <f>S220*H220</f>
        <v>0</v>
      </c>
      <c r="AR220" s="145" t="s">
        <v>133</v>
      </c>
      <c r="AT220" s="145" t="s">
        <v>129</v>
      </c>
      <c r="AU220" s="145" t="s">
        <v>83</v>
      </c>
      <c r="AY220" s="16" t="s">
        <v>127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81</v>
      </c>
      <c r="BK220" s="146">
        <f>ROUND(I220*H220,2)</f>
        <v>0</v>
      </c>
      <c r="BL220" s="16" t="s">
        <v>133</v>
      </c>
      <c r="BM220" s="145" t="s">
        <v>737</v>
      </c>
    </row>
    <row r="221" spans="2:65" s="12" customFormat="1" ht="22.5">
      <c r="B221" s="151"/>
      <c r="D221" s="147" t="s">
        <v>154</v>
      </c>
      <c r="E221" s="152" t="s">
        <v>1</v>
      </c>
      <c r="F221" s="153" t="s">
        <v>738</v>
      </c>
      <c r="H221" s="154">
        <v>1</v>
      </c>
      <c r="I221" s="155"/>
      <c r="L221" s="151"/>
      <c r="M221" s="156"/>
      <c r="T221" s="157"/>
      <c r="AT221" s="152" t="s">
        <v>154</v>
      </c>
      <c r="AU221" s="152" t="s">
        <v>83</v>
      </c>
      <c r="AV221" s="12" t="s">
        <v>83</v>
      </c>
      <c r="AW221" s="12" t="s">
        <v>30</v>
      </c>
      <c r="AX221" s="12" t="s">
        <v>81</v>
      </c>
      <c r="AY221" s="152" t="s">
        <v>127</v>
      </c>
    </row>
    <row r="222" spans="2:65" s="1" customFormat="1" ht="21.75" customHeight="1">
      <c r="B222" s="132"/>
      <c r="C222" s="133" t="s">
        <v>304</v>
      </c>
      <c r="D222" s="133" t="s">
        <v>129</v>
      </c>
      <c r="E222" s="134" t="s">
        <v>739</v>
      </c>
      <c r="F222" s="135" t="s">
        <v>740</v>
      </c>
      <c r="G222" s="136" t="s">
        <v>169</v>
      </c>
      <c r="H222" s="137">
        <v>1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38</v>
      </c>
      <c r="P222" s="143">
        <f>O222*H222</f>
        <v>0</v>
      </c>
      <c r="Q222" s="143">
        <v>0.10100000000000001</v>
      </c>
      <c r="R222" s="143">
        <f>Q222*H222</f>
        <v>0.10100000000000001</v>
      </c>
      <c r="S222" s="143">
        <v>0</v>
      </c>
      <c r="T222" s="144">
        <f>S222*H222</f>
        <v>0</v>
      </c>
      <c r="AR222" s="145" t="s">
        <v>133</v>
      </c>
      <c r="AT222" s="145" t="s">
        <v>129</v>
      </c>
      <c r="AU222" s="145" t="s">
        <v>83</v>
      </c>
      <c r="AY222" s="16" t="s">
        <v>127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81</v>
      </c>
      <c r="BK222" s="146">
        <f>ROUND(I222*H222,2)</f>
        <v>0</v>
      </c>
      <c r="BL222" s="16" t="s">
        <v>133</v>
      </c>
      <c r="BM222" s="145" t="s">
        <v>741</v>
      </c>
    </row>
    <row r="223" spans="2:65" s="11" customFormat="1" ht="22.9" customHeight="1">
      <c r="B223" s="120"/>
      <c r="D223" s="121" t="s">
        <v>72</v>
      </c>
      <c r="E223" s="130" t="s">
        <v>166</v>
      </c>
      <c r="F223" s="130" t="s">
        <v>325</v>
      </c>
      <c r="I223" s="123"/>
      <c r="J223" s="131">
        <f>BK223</f>
        <v>0</v>
      </c>
      <c r="L223" s="120"/>
      <c r="M223" s="125"/>
      <c r="P223" s="126">
        <f>SUM(P224:P271)</f>
        <v>0</v>
      </c>
      <c r="R223" s="126">
        <f>SUM(R224:R271)</f>
        <v>3.4324699999999995</v>
      </c>
      <c r="T223" s="127">
        <f>SUM(T224:T271)</f>
        <v>0</v>
      </c>
      <c r="AR223" s="121" t="s">
        <v>81</v>
      </c>
      <c r="AT223" s="128" t="s">
        <v>72</v>
      </c>
      <c r="AU223" s="128" t="s">
        <v>81</v>
      </c>
      <c r="AY223" s="121" t="s">
        <v>127</v>
      </c>
      <c r="BK223" s="129">
        <f>SUM(BK224:BK271)</f>
        <v>0</v>
      </c>
    </row>
    <row r="224" spans="2:65" s="1" customFormat="1" ht="24.2" customHeight="1">
      <c r="B224" s="132"/>
      <c r="C224" s="133" t="s">
        <v>308</v>
      </c>
      <c r="D224" s="133" t="s">
        <v>129</v>
      </c>
      <c r="E224" s="134" t="s">
        <v>742</v>
      </c>
      <c r="F224" s="135" t="s">
        <v>743</v>
      </c>
      <c r="G224" s="136" t="s">
        <v>236</v>
      </c>
      <c r="H224" s="137">
        <v>31</v>
      </c>
      <c r="I224" s="138"/>
      <c r="J224" s="139">
        <f t="shared" ref="J224:J231" si="0">ROUND(I224*H224,2)</f>
        <v>0</v>
      </c>
      <c r="K224" s="140"/>
      <c r="L224" s="31"/>
      <c r="M224" s="141" t="s">
        <v>1</v>
      </c>
      <c r="N224" s="142" t="s">
        <v>38</v>
      </c>
      <c r="P224" s="143">
        <f t="shared" ref="P224:P231" si="1">O224*H224</f>
        <v>0</v>
      </c>
      <c r="Q224" s="143">
        <v>0</v>
      </c>
      <c r="R224" s="143">
        <f t="shared" ref="R224:R231" si="2">Q224*H224</f>
        <v>0</v>
      </c>
      <c r="S224" s="143">
        <v>0</v>
      </c>
      <c r="T224" s="144">
        <f t="shared" ref="T224:T231" si="3">S224*H224</f>
        <v>0</v>
      </c>
      <c r="AR224" s="145" t="s">
        <v>133</v>
      </c>
      <c r="AT224" s="145" t="s">
        <v>129</v>
      </c>
      <c r="AU224" s="145" t="s">
        <v>83</v>
      </c>
      <c r="AY224" s="16" t="s">
        <v>127</v>
      </c>
      <c r="BE224" s="146">
        <f t="shared" ref="BE224:BE231" si="4">IF(N224="základní",J224,0)</f>
        <v>0</v>
      </c>
      <c r="BF224" s="146">
        <f t="shared" ref="BF224:BF231" si="5">IF(N224="snížená",J224,0)</f>
        <v>0</v>
      </c>
      <c r="BG224" s="146">
        <f t="shared" ref="BG224:BG231" si="6">IF(N224="zákl. přenesená",J224,0)</f>
        <v>0</v>
      </c>
      <c r="BH224" s="146">
        <f t="shared" ref="BH224:BH231" si="7">IF(N224="sníž. přenesená",J224,0)</f>
        <v>0</v>
      </c>
      <c r="BI224" s="146">
        <f t="shared" ref="BI224:BI231" si="8">IF(N224="nulová",J224,0)</f>
        <v>0</v>
      </c>
      <c r="BJ224" s="16" t="s">
        <v>81</v>
      </c>
      <c r="BK224" s="146">
        <f t="shared" ref="BK224:BK231" si="9">ROUND(I224*H224,2)</f>
        <v>0</v>
      </c>
      <c r="BL224" s="16" t="s">
        <v>133</v>
      </c>
      <c r="BM224" s="145" t="s">
        <v>744</v>
      </c>
    </row>
    <row r="225" spans="2:65" s="1" customFormat="1" ht="21.75" customHeight="1">
      <c r="B225" s="132"/>
      <c r="C225" s="133" t="s">
        <v>312</v>
      </c>
      <c r="D225" s="133" t="s">
        <v>129</v>
      </c>
      <c r="E225" s="134" t="s">
        <v>745</v>
      </c>
      <c r="F225" s="135" t="s">
        <v>746</v>
      </c>
      <c r="G225" s="136" t="s">
        <v>236</v>
      </c>
      <c r="H225" s="137">
        <v>31</v>
      </c>
      <c r="I225" s="138"/>
      <c r="J225" s="139">
        <f t="shared" si="0"/>
        <v>0</v>
      </c>
      <c r="K225" s="140"/>
      <c r="L225" s="31"/>
      <c r="M225" s="141" t="s">
        <v>1</v>
      </c>
      <c r="N225" s="142" t="s">
        <v>38</v>
      </c>
      <c r="P225" s="143">
        <f t="shared" si="1"/>
        <v>0</v>
      </c>
      <c r="Q225" s="143">
        <v>0</v>
      </c>
      <c r="R225" s="143">
        <f t="shared" si="2"/>
        <v>0</v>
      </c>
      <c r="S225" s="143">
        <v>0</v>
      </c>
      <c r="T225" s="144">
        <f t="shared" si="3"/>
        <v>0</v>
      </c>
      <c r="AR225" s="145" t="s">
        <v>133</v>
      </c>
      <c r="AT225" s="145" t="s">
        <v>129</v>
      </c>
      <c r="AU225" s="145" t="s">
        <v>83</v>
      </c>
      <c r="AY225" s="16" t="s">
        <v>127</v>
      </c>
      <c r="BE225" s="146">
        <f t="shared" si="4"/>
        <v>0</v>
      </c>
      <c r="BF225" s="146">
        <f t="shared" si="5"/>
        <v>0</v>
      </c>
      <c r="BG225" s="146">
        <f t="shared" si="6"/>
        <v>0</v>
      </c>
      <c r="BH225" s="146">
        <f t="shared" si="7"/>
        <v>0</v>
      </c>
      <c r="BI225" s="146">
        <f t="shared" si="8"/>
        <v>0</v>
      </c>
      <c r="BJ225" s="16" t="s">
        <v>81</v>
      </c>
      <c r="BK225" s="146">
        <f t="shared" si="9"/>
        <v>0</v>
      </c>
      <c r="BL225" s="16" t="s">
        <v>133</v>
      </c>
      <c r="BM225" s="145" t="s">
        <v>747</v>
      </c>
    </row>
    <row r="226" spans="2:65" s="1" customFormat="1" ht="21.75" customHeight="1">
      <c r="B226" s="132"/>
      <c r="C226" s="165" t="s">
        <v>316</v>
      </c>
      <c r="D226" s="165" t="s">
        <v>217</v>
      </c>
      <c r="E226" s="166" t="s">
        <v>748</v>
      </c>
      <c r="F226" s="167" t="s">
        <v>749</v>
      </c>
      <c r="G226" s="168" t="s">
        <v>236</v>
      </c>
      <c r="H226" s="169">
        <v>31</v>
      </c>
      <c r="I226" s="170"/>
      <c r="J226" s="171">
        <f t="shared" si="0"/>
        <v>0</v>
      </c>
      <c r="K226" s="172"/>
      <c r="L226" s="173"/>
      <c r="M226" s="174" t="s">
        <v>1</v>
      </c>
      <c r="N226" s="175" t="s">
        <v>38</v>
      </c>
      <c r="P226" s="143">
        <f t="shared" si="1"/>
        <v>0</v>
      </c>
      <c r="Q226" s="143">
        <v>2.5000000000000001E-3</v>
      </c>
      <c r="R226" s="143">
        <f t="shared" si="2"/>
        <v>7.7499999999999999E-2</v>
      </c>
      <c r="S226" s="143">
        <v>0</v>
      </c>
      <c r="T226" s="144">
        <f t="shared" si="3"/>
        <v>0</v>
      </c>
      <c r="AR226" s="145" t="s">
        <v>166</v>
      </c>
      <c r="AT226" s="145" t="s">
        <v>217</v>
      </c>
      <c r="AU226" s="145" t="s">
        <v>83</v>
      </c>
      <c r="AY226" s="16" t="s">
        <v>127</v>
      </c>
      <c r="BE226" s="146">
        <f t="shared" si="4"/>
        <v>0</v>
      </c>
      <c r="BF226" s="146">
        <f t="shared" si="5"/>
        <v>0</v>
      </c>
      <c r="BG226" s="146">
        <f t="shared" si="6"/>
        <v>0</v>
      </c>
      <c r="BH226" s="146">
        <f t="shared" si="7"/>
        <v>0</v>
      </c>
      <c r="BI226" s="146">
        <f t="shared" si="8"/>
        <v>0</v>
      </c>
      <c r="BJ226" s="16" t="s">
        <v>81</v>
      </c>
      <c r="BK226" s="146">
        <f t="shared" si="9"/>
        <v>0</v>
      </c>
      <c r="BL226" s="16" t="s">
        <v>133</v>
      </c>
      <c r="BM226" s="145" t="s">
        <v>750</v>
      </c>
    </row>
    <row r="227" spans="2:65" s="1" customFormat="1" ht="24.2" customHeight="1">
      <c r="B227" s="132"/>
      <c r="C227" s="133" t="s">
        <v>321</v>
      </c>
      <c r="D227" s="133" t="s">
        <v>129</v>
      </c>
      <c r="E227" s="134" t="s">
        <v>751</v>
      </c>
      <c r="F227" s="135" t="s">
        <v>752</v>
      </c>
      <c r="G227" s="136" t="s">
        <v>236</v>
      </c>
      <c r="H227" s="137">
        <v>5</v>
      </c>
      <c r="I227" s="138"/>
      <c r="J227" s="139">
        <f t="shared" si="0"/>
        <v>0</v>
      </c>
      <c r="K227" s="140"/>
      <c r="L227" s="31"/>
      <c r="M227" s="141" t="s">
        <v>1</v>
      </c>
      <c r="N227" s="142" t="s">
        <v>38</v>
      </c>
      <c r="P227" s="143">
        <f t="shared" si="1"/>
        <v>0</v>
      </c>
      <c r="Q227" s="143">
        <v>0</v>
      </c>
      <c r="R227" s="143">
        <f t="shared" si="2"/>
        <v>0</v>
      </c>
      <c r="S227" s="143">
        <v>0</v>
      </c>
      <c r="T227" s="144">
        <f t="shared" si="3"/>
        <v>0</v>
      </c>
      <c r="AR227" s="145" t="s">
        <v>133</v>
      </c>
      <c r="AT227" s="145" t="s">
        <v>129</v>
      </c>
      <c r="AU227" s="145" t="s">
        <v>83</v>
      </c>
      <c r="AY227" s="16" t="s">
        <v>127</v>
      </c>
      <c r="BE227" s="146">
        <f t="shared" si="4"/>
        <v>0</v>
      </c>
      <c r="BF227" s="146">
        <f t="shared" si="5"/>
        <v>0</v>
      </c>
      <c r="BG227" s="146">
        <f t="shared" si="6"/>
        <v>0</v>
      </c>
      <c r="BH227" s="146">
        <f t="shared" si="7"/>
        <v>0</v>
      </c>
      <c r="BI227" s="146">
        <f t="shared" si="8"/>
        <v>0</v>
      </c>
      <c r="BJ227" s="16" t="s">
        <v>81</v>
      </c>
      <c r="BK227" s="146">
        <f t="shared" si="9"/>
        <v>0</v>
      </c>
      <c r="BL227" s="16" t="s">
        <v>133</v>
      </c>
      <c r="BM227" s="145" t="s">
        <v>753</v>
      </c>
    </row>
    <row r="228" spans="2:65" s="1" customFormat="1" ht="21.75" customHeight="1">
      <c r="B228" s="132"/>
      <c r="C228" s="133" t="s">
        <v>326</v>
      </c>
      <c r="D228" s="133" t="s">
        <v>129</v>
      </c>
      <c r="E228" s="134" t="s">
        <v>754</v>
      </c>
      <c r="F228" s="135" t="s">
        <v>755</v>
      </c>
      <c r="G228" s="136" t="s">
        <v>236</v>
      </c>
      <c r="H228" s="137">
        <v>5</v>
      </c>
      <c r="I228" s="138"/>
      <c r="J228" s="139">
        <f t="shared" si="0"/>
        <v>0</v>
      </c>
      <c r="K228" s="140"/>
      <c r="L228" s="31"/>
      <c r="M228" s="141" t="s">
        <v>1</v>
      </c>
      <c r="N228" s="142" t="s">
        <v>38</v>
      </c>
      <c r="P228" s="143">
        <f t="shared" si="1"/>
        <v>0</v>
      </c>
      <c r="Q228" s="143">
        <v>0</v>
      </c>
      <c r="R228" s="143">
        <f t="shared" si="2"/>
        <v>0</v>
      </c>
      <c r="S228" s="143">
        <v>0</v>
      </c>
      <c r="T228" s="144">
        <f t="shared" si="3"/>
        <v>0</v>
      </c>
      <c r="AR228" s="145" t="s">
        <v>133</v>
      </c>
      <c r="AT228" s="145" t="s">
        <v>129</v>
      </c>
      <c r="AU228" s="145" t="s">
        <v>83</v>
      </c>
      <c r="AY228" s="16" t="s">
        <v>127</v>
      </c>
      <c r="BE228" s="146">
        <f t="shared" si="4"/>
        <v>0</v>
      </c>
      <c r="BF228" s="146">
        <f t="shared" si="5"/>
        <v>0</v>
      </c>
      <c r="BG228" s="146">
        <f t="shared" si="6"/>
        <v>0</v>
      </c>
      <c r="BH228" s="146">
        <f t="shared" si="7"/>
        <v>0</v>
      </c>
      <c r="BI228" s="146">
        <f t="shared" si="8"/>
        <v>0</v>
      </c>
      <c r="BJ228" s="16" t="s">
        <v>81</v>
      </c>
      <c r="BK228" s="146">
        <f t="shared" si="9"/>
        <v>0</v>
      </c>
      <c r="BL228" s="16" t="s">
        <v>133</v>
      </c>
      <c r="BM228" s="145" t="s">
        <v>756</v>
      </c>
    </row>
    <row r="229" spans="2:65" s="1" customFormat="1" ht="21.75" customHeight="1">
      <c r="B229" s="132"/>
      <c r="C229" s="165" t="s">
        <v>332</v>
      </c>
      <c r="D229" s="165" t="s">
        <v>217</v>
      </c>
      <c r="E229" s="166" t="s">
        <v>757</v>
      </c>
      <c r="F229" s="167" t="s">
        <v>758</v>
      </c>
      <c r="G229" s="168" t="s">
        <v>236</v>
      </c>
      <c r="H229" s="169">
        <v>5</v>
      </c>
      <c r="I229" s="170"/>
      <c r="J229" s="171">
        <f t="shared" si="0"/>
        <v>0</v>
      </c>
      <c r="K229" s="172"/>
      <c r="L229" s="173"/>
      <c r="M229" s="174" t="s">
        <v>1</v>
      </c>
      <c r="N229" s="175" t="s">
        <v>38</v>
      </c>
      <c r="P229" s="143">
        <f t="shared" si="1"/>
        <v>0</v>
      </c>
      <c r="Q229" s="143">
        <v>2.8E-3</v>
      </c>
      <c r="R229" s="143">
        <f t="shared" si="2"/>
        <v>1.4E-2</v>
      </c>
      <c r="S229" s="143">
        <v>0</v>
      </c>
      <c r="T229" s="144">
        <f t="shared" si="3"/>
        <v>0</v>
      </c>
      <c r="AR229" s="145" t="s">
        <v>166</v>
      </c>
      <c r="AT229" s="145" t="s">
        <v>217</v>
      </c>
      <c r="AU229" s="145" t="s">
        <v>83</v>
      </c>
      <c r="AY229" s="16" t="s">
        <v>127</v>
      </c>
      <c r="BE229" s="146">
        <f t="shared" si="4"/>
        <v>0</v>
      </c>
      <c r="BF229" s="146">
        <f t="shared" si="5"/>
        <v>0</v>
      </c>
      <c r="BG229" s="146">
        <f t="shared" si="6"/>
        <v>0</v>
      </c>
      <c r="BH229" s="146">
        <f t="shared" si="7"/>
        <v>0</v>
      </c>
      <c r="BI229" s="146">
        <f t="shared" si="8"/>
        <v>0</v>
      </c>
      <c r="BJ229" s="16" t="s">
        <v>81</v>
      </c>
      <c r="BK229" s="146">
        <f t="shared" si="9"/>
        <v>0</v>
      </c>
      <c r="BL229" s="16" t="s">
        <v>133</v>
      </c>
      <c r="BM229" s="145" t="s">
        <v>759</v>
      </c>
    </row>
    <row r="230" spans="2:65" s="1" customFormat="1" ht="33" customHeight="1">
      <c r="B230" s="132"/>
      <c r="C230" s="133" t="s">
        <v>336</v>
      </c>
      <c r="D230" s="133" t="s">
        <v>129</v>
      </c>
      <c r="E230" s="134" t="s">
        <v>760</v>
      </c>
      <c r="F230" s="135" t="s">
        <v>761</v>
      </c>
      <c r="G230" s="136" t="s">
        <v>132</v>
      </c>
      <c r="H230" s="137">
        <v>66</v>
      </c>
      <c r="I230" s="138"/>
      <c r="J230" s="139">
        <f t="shared" si="0"/>
        <v>0</v>
      </c>
      <c r="K230" s="140"/>
      <c r="L230" s="31"/>
      <c r="M230" s="141" t="s">
        <v>1</v>
      </c>
      <c r="N230" s="142" t="s">
        <v>38</v>
      </c>
      <c r="P230" s="143">
        <f t="shared" si="1"/>
        <v>0</v>
      </c>
      <c r="Q230" s="143">
        <v>2.0000000000000002E-5</v>
      </c>
      <c r="R230" s="143">
        <f t="shared" si="2"/>
        <v>1.3200000000000002E-3</v>
      </c>
      <c r="S230" s="143">
        <v>0</v>
      </c>
      <c r="T230" s="144">
        <f t="shared" si="3"/>
        <v>0</v>
      </c>
      <c r="AR230" s="145" t="s">
        <v>133</v>
      </c>
      <c r="AT230" s="145" t="s">
        <v>129</v>
      </c>
      <c r="AU230" s="145" t="s">
        <v>83</v>
      </c>
      <c r="AY230" s="16" t="s">
        <v>127</v>
      </c>
      <c r="BE230" s="146">
        <f t="shared" si="4"/>
        <v>0</v>
      </c>
      <c r="BF230" s="146">
        <f t="shared" si="5"/>
        <v>0</v>
      </c>
      <c r="BG230" s="146">
        <f t="shared" si="6"/>
        <v>0</v>
      </c>
      <c r="BH230" s="146">
        <f t="shared" si="7"/>
        <v>0</v>
      </c>
      <c r="BI230" s="146">
        <f t="shared" si="8"/>
        <v>0</v>
      </c>
      <c r="BJ230" s="16" t="s">
        <v>81</v>
      </c>
      <c r="BK230" s="146">
        <f t="shared" si="9"/>
        <v>0</v>
      </c>
      <c r="BL230" s="16" t="s">
        <v>133</v>
      </c>
      <c r="BM230" s="145" t="s">
        <v>762</v>
      </c>
    </row>
    <row r="231" spans="2:65" s="1" customFormat="1" ht="24.2" customHeight="1">
      <c r="B231" s="132"/>
      <c r="C231" s="165" t="s">
        <v>340</v>
      </c>
      <c r="D231" s="165" t="s">
        <v>217</v>
      </c>
      <c r="E231" s="166" t="s">
        <v>763</v>
      </c>
      <c r="F231" s="167" t="s">
        <v>764</v>
      </c>
      <c r="G231" s="168" t="s">
        <v>236</v>
      </c>
      <c r="H231" s="169">
        <v>2</v>
      </c>
      <c r="I231" s="170"/>
      <c r="J231" s="171">
        <f t="shared" si="0"/>
        <v>0</v>
      </c>
      <c r="K231" s="172"/>
      <c r="L231" s="173"/>
      <c r="M231" s="174" t="s">
        <v>1</v>
      </c>
      <c r="N231" s="175" t="s">
        <v>38</v>
      </c>
      <c r="P231" s="143">
        <f t="shared" si="1"/>
        <v>0</v>
      </c>
      <c r="Q231" s="143">
        <v>1.3129999999999999E-2</v>
      </c>
      <c r="R231" s="143">
        <f t="shared" si="2"/>
        <v>2.6259999999999999E-2</v>
      </c>
      <c r="S231" s="143">
        <v>0</v>
      </c>
      <c r="T231" s="144">
        <f t="shared" si="3"/>
        <v>0</v>
      </c>
      <c r="AR231" s="145" t="s">
        <v>166</v>
      </c>
      <c r="AT231" s="145" t="s">
        <v>217</v>
      </c>
      <c r="AU231" s="145" t="s">
        <v>83</v>
      </c>
      <c r="AY231" s="16" t="s">
        <v>127</v>
      </c>
      <c r="BE231" s="146">
        <f t="shared" si="4"/>
        <v>0</v>
      </c>
      <c r="BF231" s="146">
        <f t="shared" si="5"/>
        <v>0</v>
      </c>
      <c r="BG231" s="146">
        <f t="shared" si="6"/>
        <v>0</v>
      </c>
      <c r="BH231" s="146">
        <f t="shared" si="7"/>
        <v>0</v>
      </c>
      <c r="BI231" s="146">
        <f t="shared" si="8"/>
        <v>0</v>
      </c>
      <c r="BJ231" s="16" t="s">
        <v>81</v>
      </c>
      <c r="BK231" s="146">
        <f t="shared" si="9"/>
        <v>0</v>
      </c>
      <c r="BL231" s="16" t="s">
        <v>133</v>
      </c>
      <c r="BM231" s="145" t="s">
        <v>765</v>
      </c>
    </row>
    <row r="232" spans="2:65" s="1" customFormat="1" ht="19.5">
      <c r="B232" s="31"/>
      <c r="D232" s="147" t="s">
        <v>135</v>
      </c>
      <c r="F232" s="148" t="s">
        <v>382</v>
      </c>
      <c r="I232" s="149"/>
      <c r="L232" s="31"/>
      <c r="M232" s="150"/>
      <c r="T232" s="55"/>
      <c r="AT232" s="16" t="s">
        <v>135</v>
      </c>
      <c r="AU232" s="16" t="s">
        <v>83</v>
      </c>
    </row>
    <row r="233" spans="2:65" s="1" customFormat="1" ht="24.2" customHeight="1">
      <c r="B233" s="132"/>
      <c r="C233" s="165" t="s">
        <v>232</v>
      </c>
      <c r="D233" s="165" t="s">
        <v>217</v>
      </c>
      <c r="E233" s="166" t="s">
        <v>766</v>
      </c>
      <c r="F233" s="167" t="s">
        <v>767</v>
      </c>
      <c r="G233" s="168" t="s">
        <v>236</v>
      </c>
      <c r="H233" s="169">
        <v>10</v>
      </c>
      <c r="I233" s="170"/>
      <c r="J233" s="171">
        <f>ROUND(I233*H233,2)</f>
        <v>0</v>
      </c>
      <c r="K233" s="172"/>
      <c r="L233" s="173"/>
      <c r="M233" s="174" t="s">
        <v>1</v>
      </c>
      <c r="N233" s="175" t="s">
        <v>38</v>
      </c>
      <c r="P233" s="143">
        <f>O233*H233</f>
        <v>0</v>
      </c>
      <c r="Q233" s="143">
        <v>1.29E-2</v>
      </c>
      <c r="R233" s="143">
        <f>Q233*H233</f>
        <v>0.129</v>
      </c>
      <c r="S233" s="143">
        <v>0</v>
      </c>
      <c r="T233" s="144">
        <f>S233*H233</f>
        <v>0</v>
      </c>
      <c r="AR233" s="145" t="s">
        <v>166</v>
      </c>
      <c r="AT233" s="145" t="s">
        <v>217</v>
      </c>
      <c r="AU233" s="145" t="s">
        <v>83</v>
      </c>
      <c r="AY233" s="16" t="s">
        <v>127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81</v>
      </c>
      <c r="BK233" s="146">
        <f>ROUND(I233*H233,2)</f>
        <v>0</v>
      </c>
      <c r="BL233" s="16" t="s">
        <v>133</v>
      </c>
      <c r="BM233" s="145" t="s">
        <v>768</v>
      </c>
    </row>
    <row r="234" spans="2:65" s="1" customFormat="1" ht="19.5">
      <c r="B234" s="31"/>
      <c r="D234" s="147" t="s">
        <v>135</v>
      </c>
      <c r="F234" s="148" t="s">
        <v>382</v>
      </c>
      <c r="I234" s="149"/>
      <c r="L234" s="31"/>
      <c r="M234" s="150"/>
      <c r="T234" s="55"/>
      <c r="AT234" s="16" t="s">
        <v>135</v>
      </c>
      <c r="AU234" s="16" t="s">
        <v>83</v>
      </c>
    </row>
    <row r="235" spans="2:65" s="1" customFormat="1" ht="33" customHeight="1">
      <c r="B235" s="132"/>
      <c r="C235" s="133" t="s">
        <v>347</v>
      </c>
      <c r="D235" s="133" t="s">
        <v>129</v>
      </c>
      <c r="E235" s="134" t="s">
        <v>769</v>
      </c>
      <c r="F235" s="135" t="s">
        <v>770</v>
      </c>
      <c r="G235" s="136" t="s">
        <v>132</v>
      </c>
      <c r="H235" s="137">
        <v>210</v>
      </c>
      <c r="I235" s="138"/>
      <c r="J235" s="139">
        <f>ROUND(I235*H235,2)</f>
        <v>0</v>
      </c>
      <c r="K235" s="140"/>
      <c r="L235" s="31"/>
      <c r="M235" s="141" t="s">
        <v>1</v>
      </c>
      <c r="N235" s="142" t="s">
        <v>38</v>
      </c>
      <c r="P235" s="143">
        <f>O235*H235</f>
        <v>0</v>
      </c>
      <c r="Q235" s="143">
        <v>2.0000000000000002E-5</v>
      </c>
      <c r="R235" s="143">
        <f>Q235*H235</f>
        <v>4.2000000000000006E-3</v>
      </c>
      <c r="S235" s="143">
        <v>0</v>
      </c>
      <c r="T235" s="144">
        <f>S235*H235</f>
        <v>0</v>
      </c>
      <c r="AR235" s="145" t="s">
        <v>133</v>
      </c>
      <c r="AT235" s="145" t="s">
        <v>129</v>
      </c>
      <c r="AU235" s="145" t="s">
        <v>83</v>
      </c>
      <c r="AY235" s="16" t="s">
        <v>127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6" t="s">
        <v>81</v>
      </c>
      <c r="BK235" s="146">
        <f>ROUND(I235*H235,2)</f>
        <v>0</v>
      </c>
      <c r="BL235" s="16" t="s">
        <v>133</v>
      </c>
      <c r="BM235" s="145" t="s">
        <v>771</v>
      </c>
    </row>
    <row r="236" spans="2:65" s="1" customFormat="1" ht="24.2" customHeight="1">
      <c r="B236" s="132"/>
      <c r="C236" s="165" t="s">
        <v>354</v>
      </c>
      <c r="D236" s="165" t="s">
        <v>217</v>
      </c>
      <c r="E236" s="166" t="s">
        <v>772</v>
      </c>
      <c r="F236" s="167" t="s">
        <v>773</v>
      </c>
      <c r="G236" s="168" t="s">
        <v>236</v>
      </c>
      <c r="H236" s="169">
        <v>2</v>
      </c>
      <c r="I236" s="170"/>
      <c r="J236" s="171">
        <f>ROUND(I236*H236,2)</f>
        <v>0</v>
      </c>
      <c r="K236" s="172"/>
      <c r="L236" s="173"/>
      <c r="M236" s="174" t="s">
        <v>1</v>
      </c>
      <c r="N236" s="175" t="s">
        <v>38</v>
      </c>
      <c r="P236" s="143">
        <f>O236*H236</f>
        <v>0</v>
      </c>
      <c r="Q236" s="143">
        <v>1.6199999999999999E-2</v>
      </c>
      <c r="R236" s="143">
        <f>Q236*H236</f>
        <v>3.2399999999999998E-2</v>
      </c>
      <c r="S236" s="143">
        <v>0</v>
      </c>
      <c r="T236" s="144">
        <f>S236*H236</f>
        <v>0</v>
      </c>
      <c r="AR236" s="145" t="s">
        <v>166</v>
      </c>
      <c r="AT236" s="145" t="s">
        <v>217</v>
      </c>
      <c r="AU236" s="145" t="s">
        <v>83</v>
      </c>
      <c r="AY236" s="16" t="s">
        <v>127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6" t="s">
        <v>81</v>
      </c>
      <c r="BK236" s="146">
        <f>ROUND(I236*H236,2)</f>
        <v>0</v>
      </c>
      <c r="BL236" s="16" t="s">
        <v>133</v>
      </c>
      <c r="BM236" s="145" t="s">
        <v>774</v>
      </c>
    </row>
    <row r="237" spans="2:65" s="1" customFormat="1" ht="19.5">
      <c r="B237" s="31"/>
      <c r="D237" s="147" t="s">
        <v>135</v>
      </c>
      <c r="F237" s="148" t="s">
        <v>382</v>
      </c>
      <c r="I237" s="149"/>
      <c r="L237" s="31"/>
      <c r="M237" s="150"/>
      <c r="T237" s="55"/>
      <c r="AT237" s="16" t="s">
        <v>135</v>
      </c>
      <c r="AU237" s="16" t="s">
        <v>83</v>
      </c>
    </row>
    <row r="238" spans="2:65" s="1" customFormat="1" ht="24.2" customHeight="1">
      <c r="B238" s="132"/>
      <c r="C238" s="165" t="s">
        <v>358</v>
      </c>
      <c r="D238" s="165" t="s">
        <v>217</v>
      </c>
      <c r="E238" s="166" t="s">
        <v>775</v>
      </c>
      <c r="F238" s="167" t="s">
        <v>776</v>
      </c>
      <c r="G238" s="168" t="s">
        <v>236</v>
      </c>
      <c r="H238" s="169">
        <v>34</v>
      </c>
      <c r="I238" s="170"/>
      <c r="J238" s="171">
        <f>ROUND(I238*H238,2)</f>
        <v>0</v>
      </c>
      <c r="K238" s="172"/>
      <c r="L238" s="173"/>
      <c r="M238" s="174" t="s">
        <v>1</v>
      </c>
      <c r="N238" s="175" t="s">
        <v>38</v>
      </c>
      <c r="P238" s="143">
        <f>O238*H238</f>
        <v>0</v>
      </c>
      <c r="Q238" s="143">
        <v>1.602E-2</v>
      </c>
      <c r="R238" s="143">
        <f>Q238*H238</f>
        <v>0.54467999999999994</v>
      </c>
      <c r="S238" s="143">
        <v>0</v>
      </c>
      <c r="T238" s="144">
        <f>S238*H238</f>
        <v>0</v>
      </c>
      <c r="AR238" s="145" t="s">
        <v>166</v>
      </c>
      <c r="AT238" s="145" t="s">
        <v>217</v>
      </c>
      <c r="AU238" s="145" t="s">
        <v>83</v>
      </c>
      <c r="AY238" s="16" t="s">
        <v>127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6" t="s">
        <v>81</v>
      </c>
      <c r="BK238" s="146">
        <f>ROUND(I238*H238,2)</f>
        <v>0</v>
      </c>
      <c r="BL238" s="16" t="s">
        <v>133</v>
      </c>
      <c r="BM238" s="145" t="s">
        <v>777</v>
      </c>
    </row>
    <row r="239" spans="2:65" s="1" customFormat="1" ht="19.5">
      <c r="B239" s="31"/>
      <c r="D239" s="147" t="s">
        <v>135</v>
      </c>
      <c r="F239" s="148" t="s">
        <v>382</v>
      </c>
      <c r="I239" s="149"/>
      <c r="L239" s="31"/>
      <c r="M239" s="150"/>
      <c r="T239" s="55"/>
      <c r="AT239" s="16" t="s">
        <v>135</v>
      </c>
      <c r="AU239" s="16" t="s">
        <v>83</v>
      </c>
    </row>
    <row r="240" spans="2:65" s="1" customFormat="1" ht="33" customHeight="1">
      <c r="B240" s="132"/>
      <c r="C240" s="133" t="s">
        <v>362</v>
      </c>
      <c r="D240" s="133" t="s">
        <v>129</v>
      </c>
      <c r="E240" s="134" t="s">
        <v>778</v>
      </c>
      <c r="F240" s="135" t="s">
        <v>779</v>
      </c>
      <c r="G240" s="136" t="s">
        <v>132</v>
      </c>
      <c r="H240" s="137">
        <v>96</v>
      </c>
      <c r="I240" s="138"/>
      <c r="J240" s="139">
        <f>ROUND(I240*H240,2)</f>
        <v>0</v>
      </c>
      <c r="K240" s="140"/>
      <c r="L240" s="31"/>
      <c r="M240" s="141" t="s">
        <v>1</v>
      </c>
      <c r="N240" s="142" t="s">
        <v>38</v>
      </c>
      <c r="P240" s="143">
        <f>O240*H240</f>
        <v>0</v>
      </c>
      <c r="Q240" s="143">
        <v>3.0000000000000001E-5</v>
      </c>
      <c r="R240" s="143">
        <f>Q240*H240</f>
        <v>2.8800000000000002E-3</v>
      </c>
      <c r="S240" s="143">
        <v>0</v>
      </c>
      <c r="T240" s="144">
        <f>S240*H240</f>
        <v>0</v>
      </c>
      <c r="AR240" s="145" t="s">
        <v>133</v>
      </c>
      <c r="AT240" s="145" t="s">
        <v>129</v>
      </c>
      <c r="AU240" s="145" t="s">
        <v>83</v>
      </c>
      <c r="AY240" s="16" t="s">
        <v>127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6" t="s">
        <v>81</v>
      </c>
      <c r="BK240" s="146">
        <f>ROUND(I240*H240,2)</f>
        <v>0</v>
      </c>
      <c r="BL240" s="16" t="s">
        <v>133</v>
      </c>
      <c r="BM240" s="145" t="s">
        <v>780</v>
      </c>
    </row>
    <row r="241" spans="2:65" s="1" customFormat="1" ht="24.2" customHeight="1">
      <c r="B241" s="132"/>
      <c r="C241" s="165" t="s">
        <v>366</v>
      </c>
      <c r="D241" s="165" t="s">
        <v>217</v>
      </c>
      <c r="E241" s="166" t="s">
        <v>781</v>
      </c>
      <c r="F241" s="167" t="s">
        <v>782</v>
      </c>
      <c r="G241" s="168" t="s">
        <v>236</v>
      </c>
      <c r="H241" s="169">
        <v>2</v>
      </c>
      <c r="I241" s="170"/>
      <c r="J241" s="171">
        <f>ROUND(I241*H241,2)</f>
        <v>0</v>
      </c>
      <c r="K241" s="172"/>
      <c r="L241" s="173"/>
      <c r="M241" s="174" t="s">
        <v>1</v>
      </c>
      <c r="N241" s="175" t="s">
        <v>38</v>
      </c>
      <c r="P241" s="143">
        <f>O241*H241</f>
        <v>0</v>
      </c>
      <c r="Q241" s="143">
        <v>2.5760000000000002E-2</v>
      </c>
      <c r="R241" s="143">
        <f>Q241*H241</f>
        <v>5.1520000000000003E-2</v>
      </c>
      <c r="S241" s="143">
        <v>0</v>
      </c>
      <c r="T241" s="144">
        <f>S241*H241</f>
        <v>0</v>
      </c>
      <c r="AR241" s="145" t="s">
        <v>166</v>
      </c>
      <c r="AT241" s="145" t="s">
        <v>217</v>
      </c>
      <c r="AU241" s="145" t="s">
        <v>83</v>
      </c>
      <c r="AY241" s="16" t="s">
        <v>127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81</v>
      </c>
      <c r="BK241" s="146">
        <f>ROUND(I241*H241,2)</f>
        <v>0</v>
      </c>
      <c r="BL241" s="16" t="s">
        <v>133</v>
      </c>
      <c r="BM241" s="145" t="s">
        <v>783</v>
      </c>
    </row>
    <row r="242" spans="2:65" s="1" customFormat="1" ht="19.5">
      <c r="B242" s="31"/>
      <c r="D242" s="147" t="s">
        <v>135</v>
      </c>
      <c r="F242" s="148" t="s">
        <v>382</v>
      </c>
      <c r="I242" s="149"/>
      <c r="L242" s="31"/>
      <c r="M242" s="150"/>
      <c r="T242" s="55"/>
      <c r="AT242" s="16" t="s">
        <v>135</v>
      </c>
      <c r="AU242" s="16" t="s">
        <v>83</v>
      </c>
    </row>
    <row r="243" spans="2:65" s="1" customFormat="1" ht="24.2" customHeight="1">
      <c r="B243" s="132"/>
      <c r="C243" s="165" t="s">
        <v>370</v>
      </c>
      <c r="D243" s="165" t="s">
        <v>217</v>
      </c>
      <c r="E243" s="166" t="s">
        <v>784</v>
      </c>
      <c r="F243" s="167" t="s">
        <v>785</v>
      </c>
      <c r="G243" s="168" t="s">
        <v>236</v>
      </c>
      <c r="H243" s="169">
        <v>15</v>
      </c>
      <c r="I243" s="170"/>
      <c r="J243" s="171">
        <f>ROUND(I243*H243,2)</f>
        <v>0</v>
      </c>
      <c r="K243" s="172"/>
      <c r="L243" s="173"/>
      <c r="M243" s="174" t="s">
        <v>1</v>
      </c>
      <c r="N243" s="175" t="s">
        <v>38</v>
      </c>
      <c r="P243" s="143">
        <f>O243*H243</f>
        <v>0</v>
      </c>
      <c r="Q243" s="143">
        <v>2.5839999999999998E-2</v>
      </c>
      <c r="R243" s="143">
        <f>Q243*H243</f>
        <v>0.3876</v>
      </c>
      <c r="S243" s="143">
        <v>0</v>
      </c>
      <c r="T243" s="144">
        <f>S243*H243</f>
        <v>0</v>
      </c>
      <c r="AR243" s="145" t="s">
        <v>166</v>
      </c>
      <c r="AT243" s="145" t="s">
        <v>217</v>
      </c>
      <c r="AU243" s="145" t="s">
        <v>83</v>
      </c>
      <c r="AY243" s="16" t="s">
        <v>127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6" t="s">
        <v>81</v>
      </c>
      <c r="BK243" s="146">
        <f>ROUND(I243*H243,2)</f>
        <v>0</v>
      </c>
      <c r="BL243" s="16" t="s">
        <v>133</v>
      </c>
      <c r="BM243" s="145" t="s">
        <v>786</v>
      </c>
    </row>
    <row r="244" spans="2:65" s="1" customFormat="1" ht="19.5">
      <c r="B244" s="31"/>
      <c r="D244" s="147" t="s">
        <v>135</v>
      </c>
      <c r="F244" s="148" t="s">
        <v>382</v>
      </c>
      <c r="I244" s="149"/>
      <c r="L244" s="31"/>
      <c r="M244" s="150"/>
      <c r="T244" s="55"/>
      <c r="AT244" s="16" t="s">
        <v>135</v>
      </c>
      <c r="AU244" s="16" t="s">
        <v>83</v>
      </c>
    </row>
    <row r="245" spans="2:65" s="1" customFormat="1" ht="33" customHeight="1">
      <c r="B245" s="132"/>
      <c r="C245" s="133" t="s">
        <v>374</v>
      </c>
      <c r="D245" s="133" t="s">
        <v>129</v>
      </c>
      <c r="E245" s="134" t="s">
        <v>787</v>
      </c>
      <c r="F245" s="135" t="s">
        <v>788</v>
      </c>
      <c r="G245" s="136" t="s">
        <v>132</v>
      </c>
      <c r="H245" s="137">
        <v>6</v>
      </c>
      <c r="I245" s="138"/>
      <c r="J245" s="139">
        <f>ROUND(I245*H245,2)</f>
        <v>0</v>
      </c>
      <c r="K245" s="140"/>
      <c r="L245" s="31"/>
      <c r="M245" s="141" t="s">
        <v>1</v>
      </c>
      <c r="N245" s="142" t="s">
        <v>38</v>
      </c>
      <c r="P245" s="143">
        <f>O245*H245</f>
        <v>0</v>
      </c>
      <c r="Q245" s="143">
        <v>3.0000000000000001E-5</v>
      </c>
      <c r="R245" s="143">
        <f>Q245*H245</f>
        <v>1.8000000000000001E-4</v>
      </c>
      <c r="S245" s="143">
        <v>0</v>
      </c>
      <c r="T245" s="144">
        <f>S245*H245</f>
        <v>0</v>
      </c>
      <c r="AR245" s="145" t="s">
        <v>133</v>
      </c>
      <c r="AT245" s="145" t="s">
        <v>129</v>
      </c>
      <c r="AU245" s="145" t="s">
        <v>83</v>
      </c>
      <c r="AY245" s="16" t="s">
        <v>127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6" t="s">
        <v>81</v>
      </c>
      <c r="BK245" s="146">
        <f>ROUND(I245*H245,2)</f>
        <v>0</v>
      </c>
      <c r="BL245" s="16" t="s">
        <v>133</v>
      </c>
      <c r="BM245" s="145" t="s">
        <v>789</v>
      </c>
    </row>
    <row r="246" spans="2:65" s="1" customFormat="1" ht="24.2" customHeight="1">
      <c r="B246" s="132"/>
      <c r="C246" s="165" t="s">
        <v>378</v>
      </c>
      <c r="D246" s="165" t="s">
        <v>217</v>
      </c>
      <c r="E246" s="166" t="s">
        <v>790</v>
      </c>
      <c r="F246" s="167" t="s">
        <v>791</v>
      </c>
      <c r="G246" s="168" t="s">
        <v>236</v>
      </c>
      <c r="H246" s="169">
        <v>1</v>
      </c>
      <c r="I246" s="170"/>
      <c r="J246" s="171">
        <f>ROUND(I246*H246,2)</f>
        <v>0</v>
      </c>
      <c r="K246" s="172"/>
      <c r="L246" s="173"/>
      <c r="M246" s="174" t="s">
        <v>1</v>
      </c>
      <c r="N246" s="175" t="s">
        <v>38</v>
      </c>
      <c r="P246" s="143">
        <f>O246*H246</f>
        <v>0</v>
      </c>
      <c r="Q246" s="143">
        <v>4.8259999999999997E-2</v>
      </c>
      <c r="R246" s="143">
        <f>Q246*H246</f>
        <v>4.8259999999999997E-2</v>
      </c>
      <c r="S246" s="143">
        <v>0</v>
      </c>
      <c r="T246" s="144">
        <f>S246*H246</f>
        <v>0</v>
      </c>
      <c r="AR246" s="145" t="s">
        <v>166</v>
      </c>
      <c r="AT246" s="145" t="s">
        <v>217</v>
      </c>
      <c r="AU246" s="145" t="s">
        <v>83</v>
      </c>
      <c r="AY246" s="16" t="s">
        <v>127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81</v>
      </c>
      <c r="BK246" s="146">
        <f>ROUND(I246*H246,2)</f>
        <v>0</v>
      </c>
      <c r="BL246" s="16" t="s">
        <v>133</v>
      </c>
      <c r="BM246" s="145" t="s">
        <v>792</v>
      </c>
    </row>
    <row r="247" spans="2:65" s="1" customFormat="1" ht="19.5">
      <c r="B247" s="31"/>
      <c r="D247" s="147" t="s">
        <v>135</v>
      </c>
      <c r="F247" s="148" t="s">
        <v>382</v>
      </c>
      <c r="I247" s="149"/>
      <c r="L247" s="31"/>
      <c r="M247" s="150"/>
      <c r="T247" s="55"/>
      <c r="AT247" s="16" t="s">
        <v>135</v>
      </c>
      <c r="AU247" s="16" t="s">
        <v>83</v>
      </c>
    </row>
    <row r="248" spans="2:65" s="1" customFormat="1" ht="21.75" customHeight="1">
      <c r="B248" s="132"/>
      <c r="C248" s="133" t="s">
        <v>384</v>
      </c>
      <c r="D248" s="133" t="s">
        <v>129</v>
      </c>
      <c r="E248" s="134" t="s">
        <v>793</v>
      </c>
      <c r="F248" s="135" t="s">
        <v>794</v>
      </c>
      <c r="G248" s="136" t="s">
        <v>236</v>
      </c>
      <c r="H248" s="137">
        <v>2</v>
      </c>
      <c r="I248" s="138"/>
      <c r="J248" s="139">
        <f t="shared" ref="J248:J259" si="10">ROUND(I248*H248,2)</f>
        <v>0</v>
      </c>
      <c r="K248" s="140"/>
      <c r="L248" s="31"/>
      <c r="M248" s="141" t="s">
        <v>1</v>
      </c>
      <c r="N248" s="142" t="s">
        <v>38</v>
      </c>
      <c r="P248" s="143">
        <f t="shared" ref="P248:P259" si="11">O248*H248</f>
        <v>0</v>
      </c>
      <c r="Q248" s="143">
        <v>0</v>
      </c>
      <c r="R248" s="143">
        <f t="shared" ref="R248:R259" si="12">Q248*H248</f>
        <v>0</v>
      </c>
      <c r="S248" s="143">
        <v>0</v>
      </c>
      <c r="T248" s="144">
        <f t="shared" ref="T248:T259" si="13">S248*H248</f>
        <v>0</v>
      </c>
      <c r="AR248" s="145" t="s">
        <v>133</v>
      </c>
      <c r="AT248" s="145" t="s">
        <v>129</v>
      </c>
      <c r="AU248" s="145" t="s">
        <v>83</v>
      </c>
      <c r="AY248" s="16" t="s">
        <v>127</v>
      </c>
      <c r="BE248" s="146">
        <f t="shared" ref="BE248:BE259" si="14">IF(N248="základní",J248,0)</f>
        <v>0</v>
      </c>
      <c r="BF248" s="146">
        <f t="shared" ref="BF248:BF259" si="15">IF(N248="snížená",J248,0)</f>
        <v>0</v>
      </c>
      <c r="BG248" s="146">
        <f t="shared" ref="BG248:BG259" si="16">IF(N248="zákl. přenesená",J248,0)</f>
        <v>0</v>
      </c>
      <c r="BH248" s="146">
        <f t="shared" ref="BH248:BH259" si="17">IF(N248="sníž. přenesená",J248,0)</f>
        <v>0</v>
      </c>
      <c r="BI248" s="146">
        <f t="shared" ref="BI248:BI259" si="18">IF(N248="nulová",J248,0)</f>
        <v>0</v>
      </c>
      <c r="BJ248" s="16" t="s">
        <v>81</v>
      </c>
      <c r="BK248" s="146">
        <f t="shared" ref="BK248:BK259" si="19">ROUND(I248*H248,2)</f>
        <v>0</v>
      </c>
      <c r="BL248" s="16" t="s">
        <v>133</v>
      </c>
      <c r="BM248" s="145" t="s">
        <v>795</v>
      </c>
    </row>
    <row r="249" spans="2:65" s="1" customFormat="1" ht="24.2" customHeight="1">
      <c r="B249" s="132"/>
      <c r="C249" s="165" t="s">
        <v>392</v>
      </c>
      <c r="D249" s="165" t="s">
        <v>217</v>
      </c>
      <c r="E249" s="166" t="s">
        <v>796</v>
      </c>
      <c r="F249" s="167" t="s">
        <v>797</v>
      </c>
      <c r="G249" s="168" t="s">
        <v>236</v>
      </c>
      <c r="H249" s="169">
        <v>2</v>
      </c>
      <c r="I249" s="170"/>
      <c r="J249" s="171">
        <f t="shared" si="10"/>
        <v>0</v>
      </c>
      <c r="K249" s="172"/>
      <c r="L249" s="173"/>
      <c r="M249" s="174" t="s">
        <v>1</v>
      </c>
      <c r="N249" s="175" t="s">
        <v>38</v>
      </c>
      <c r="P249" s="143">
        <f t="shared" si="11"/>
        <v>0</v>
      </c>
      <c r="Q249" s="143">
        <v>1.9E-3</v>
      </c>
      <c r="R249" s="143">
        <f t="shared" si="12"/>
        <v>3.8E-3</v>
      </c>
      <c r="S249" s="143">
        <v>0</v>
      </c>
      <c r="T249" s="144">
        <f t="shared" si="13"/>
        <v>0</v>
      </c>
      <c r="AR249" s="145" t="s">
        <v>166</v>
      </c>
      <c r="AT249" s="145" t="s">
        <v>217</v>
      </c>
      <c r="AU249" s="145" t="s">
        <v>83</v>
      </c>
      <c r="AY249" s="16" t="s">
        <v>127</v>
      </c>
      <c r="BE249" s="146">
        <f t="shared" si="14"/>
        <v>0</v>
      </c>
      <c r="BF249" s="146">
        <f t="shared" si="15"/>
        <v>0</v>
      </c>
      <c r="BG249" s="146">
        <f t="shared" si="16"/>
        <v>0</v>
      </c>
      <c r="BH249" s="146">
        <f t="shared" si="17"/>
        <v>0</v>
      </c>
      <c r="BI249" s="146">
        <f t="shared" si="18"/>
        <v>0</v>
      </c>
      <c r="BJ249" s="16" t="s">
        <v>81</v>
      </c>
      <c r="BK249" s="146">
        <f t="shared" si="19"/>
        <v>0</v>
      </c>
      <c r="BL249" s="16" t="s">
        <v>133</v>
      </c>
      <c r="BM249" s="145" t="s">
        <v>798</v>
      </c>
    </row>
    <row r="250" spans="2:65" s="1" customFormat="1" ht="21.75" customHeight="1">
      <c r="B250" s="132"/>
      <c r="C250" s="133" t="s">
        <v>396</v>
      </c>
      <c r="D250" s="133" t="s">
        <v>129</v>
      </c>
      <c r="E250" s="134" t="s">
        <v>799</v>
      </c>
      <c r="F250" s="135" t="s">
        <v>800</v>
      </c>
      <c r="G250" s="136" t="s">
        <v>236</v>
      </c>
      <c r="H250" s="137">
        <v>5</v>
      </c>
      <c r="I250" s="138"/>
      <c r="J250" s="139">
        <f t="shared" si="10"/>
        <v>0</v>
      </c>
      <c r="K250" s="140"/>
      <c r="L250" s="31"/>
      <c r="M250" s="141" t="s">
        <v>1</v>
      </c>
      <c r="N250" s="142" t="s">
        <v>38</v>
      </c>
      <c r="P250" s="143">
        <f t="shared" si="11"/>
        <v>0</v>
      </c>
      <c r="Q250" s="143">
        <v>0</v>
      </c>
      <c r="R250" s="143">
        <f t="shared" si="12"/>
        <v>0</v>
      </c>
      <c r="S250" s="143">
        <v>0</v>
      </c>
      <c r="T250" s="144">
        <f t="shared" si="13"/>
        <v>0</v>
      </c>
      <c r="AR250" s="145" t="s">
        <v>133</v>
      </c>
      <c r="AT250" s="145" t="s">
        <v>129</v>
      </c>
      <c r="AU250" s="145" t="s">
        <v>83</v>
      </c>
      <c r="AY250" s="16" t="s">
        <v>127</v>
      </c>
      <c r="BE250" s="146">
        <f t="shared" si="14"/>
        <v>0</v>
      </c>
      <c r="BF250" s="146">
        <f t="shared" si="15"/>
        <v>0</v>
      </c>
      <c r="BG250" s="146">
        <f t="shared" si="16"/>
        <v>0</v>
      </c>
      <c r="BH250" s="146">
        <f t="shared" si="17"/>
        <v>0</v>
      </c>
      <c r="BI250" s="146">
        <f t="shared" si="18"/>
        <v>0</v>
      </c>
      <c r="BJ250" s="16" t="s">
        <v>81</v>
      </c>
      <c r="BK250" s="146">
        <f t="shared" si="19"/>
        <v>0</v>
      </c>
      <c r="BL250" s="16" t="s">
        <v>133</v>
      </c>
      <c r="BM250" s="145" t="s">
        <v>801</v>
      </c>
    </row>
    <row r="251" spans="2:65" s="1" customFormat="1" ht="24.2" customHeight="1">
      <c r="B251" s="132"/>
      <c r="C251" s="165" t="s">
        <v>400</v>
      </c>
      <c r="D251" s="165" t="s">
        <v>217</v>
      </c>
      <c r="E251" s="166" t="s">
        <v>802</v>
      </c>
      <c r="F251" s="167" t="s">
        <v>803</v>
      </c>
      <c r="G251" s="168" t="s">
        <v>236</v>
      </c>
      <c r="H251" s="169">
        <v>5</v>
      </c>
      <c r="I251" s="170"/>
      <c r="J251" s="171">
        <f t="shared" si="10"/>
        <v>0</v>
      </c>
      <c r="K251" s="172"/>
      <c r="L251" s="173"/>
      <c r="M251" s="174" t="s">
        <v>1</v>
      </c>
      <c r="N251" s="175" t="s">
        <v>38</v>
      </c>
      <c r="P251" s="143">
        <f t="shared" si="11"/>
        <v>0</v>
      </c>
      <c r="Q251" s="143">
        <v>2.8999999999999998E-3</v>
      </c>
      <c r="R251" s="143">
        <f t="shared" si="12"/>
        <v>1.4499999999999999E-2</v>
      </c>
      <c r="S251" s="143">
        <v>0</v>
      </c>
      <c r="T251" s="144">
        <f t="shared" si="13"/>
        <v>0</v>
      </c>
      <c r="AR251" s="145" t="s">
        <v>166</v>
      </c>
      <c r="AT251" s="145" t="s">
        <v>217</v>
      </c>
      <c r="AU251" s="145" t="s">
        <v>83</v>
      </c>
      <c r="AY251" s="16" t="s">
        <v>127</v>
      </c>
      <c r="BE251" s="146">
        <f t="shared" si="14"/>
        <v>0</v>
      </c>
      <c r="BF251" s="146">
        <f t="shared" si="15"/>
        <v>0</v>
      </c>
      <c r="BG251" s="146">
        <f t="shared" si="16"/>
        <v>0</v>
      </c>
      <c r="BH251" s="146">
        <f t="shared" si="17"/>
        <v>0</v>
      </c>
      <c r="BI251" s="146">
        <f t="shared" si="18"/>
        <v>0</v>
      </c>
      <c r="BJ251" s="16" t="s">
        <v>81</v>
      </c>
      <c r="BK251" s="146">
        <f t="shared" si="19"/>
        <v>0</v>
      </c>
      <c r="BL251" s="16" t="s">
        <v>133</v>
      </c>
      <c r="BM251" s="145" t="s">
        <v>804</v>
      </c>
    </row>
    <row r="252" spans="2:65" s="1" customFormat="1" ht="21.75" customHeight="1">
      <c r="B252" s="132"/>
      <c r="C252" s="133" t="s">
        <v>404</v>
      </c>
      <c r="D252" s="133" t="s">
        <v>129</v>
      </c>
      <c r="E252" s="134" t="s">
        <v>805</v>
      </c>
      <c r="F252" s="135" t="s">
        <v>806</v>
      </c>
      <c r="G252" s="136" t="s">
        <v>236</v>
      </c>
      <c r="H252" s="137">
        <v>2</v>
      </c>
      <c r="I252" s="138"/>
      <c r="J252" s="139">
        <f t="shared" si="10"/>
        <v>0</v>
      </c>
      <c r="K252" s="140"/>
      <c r="L252" s="31"/>
      <c r="M252" s="141" t="s">
        <v>1</v>
      </c>
      <c r="N252" s="142" t="s">
        <v>38</v>
      </c>
      <c r="P252" s="143">
        <f t="shared" si="11"/>
        <v>0</v>
      </c>
      <c r="Q252" s="143">
        <v>0</v>
      </c>
      <c r="R252" s="143">
        <f t="shared" si="12"/>
        <v>0</v>
      </c>
      <c r="S252" s="143">
        <v>0</v>
      </c>
      <c r="T252" s="144">
        <f t="shared" si="13"/>
        <v>0</v>
      </c>
      <c r="AR252" s="145" t="s">
        <v>133</v>
      </c>
      <c r="AT252" s="145" t="s">
        <v>129</v>
      </c>
      <c r="AU252" s="145" t="s">
        <v>83</v>
      </c>
      <c r="AY252" s="16" t="s">
        <v>127</v>
      </c>
      <c r="BE252" s="146">
        <f t="shared" si="14"/>
        <v>0</v>
      </c>
      <c r="BF252" s="146">
        <f t="shared" si="15"/>
        <v>0</v>
      </c>
      <c r="BG252" s="146">
        <f t="shared" si="16"/>
        <v>0</v>
      </c>
      <c r="BH252" s="146">
        <f t="shared" si="17"/>
        <v>0</v>
      </c>
      <c r="BI252" s="146">
        <f t="shared" si="18"/>
        <v>0</v>
      </c>
      <c r="BJ252" s="16" t="s">
        <v>81</v>
      </c>
      <c r="BK252" s="146">
        <f t="shared" si="19"/>
        <v>0</v>
      </c>
      <c r="BL252" s="16" t="s">
        <v>133</v>
      </c>
      <c r="BM252" s="145" t="s">
        <v>807</v>
      </c>
    </row>
    <row r="253" spans="2:65" s="1" customFormat="1" ht="24.2" customHeight="1">
      <c r="B253" s="132"/>
      <c r="C253" s="165" t="s">
        <v>408</v>
      </c>
      <c r="D253" s="165" t="s">
        <v>217</v>
      </c>
      <c r="E253" s="166" t="s">
        <v>808</v>
      </c>
      <c r="F253" s="167" t="s">
        <v>809</v>
      </c>
      <c r="G253" s="168" t="s">
        <v>236</v>
      </c>
      <c r="H253" s="169">
        <v>2</v>
      </c>
      <c r="I253" s="170"/>
      <c r="J253" s="171">
        <f t="shared" si="10"/>
        <v>0</v>
      </c>
      <c r="K253" s="172"/>
      <c r="L253" s="173"/>
      <c r="M253" s="174" t="s">
        <v>1</v>
      </c>
      <c r="N253" s="175" t="s">
        <v>38</v>
      </c>
      <c r="P253" s="143">
        <f t="shared" si="11"/>
        <v>0</v>
      </c>
      <c r="Q253" s="143">
        <v>4.4999999999999997E-3</v>
      </c>
      <c r="R253" s="143">
        <f t="shared" si="12"/>
        <v>8.9999999999999993E-3</v>
      </c>
      <c r="S253" s="143">
        <v>0</v>
      </c>
      <c r="T253" s="144">
        <f t="shared" si="13"/>
        <v>0</v>
      </c>
      <c r="AR253" s="145" t="s">
        <v>166</v>
      </c>
      <c r="AT253" s="145" t="s">
        <v>217</v>
      </c>
      <c r="AU253" s="145" t="s">
        <v>83</v>
      </c>
      <c r="AY253" s="16" t="s">
        <v>127</v>
      </c>
      <c r="BE253" s="146">
        <f t="shared" si="14"/>
        <v>0</v>
      </c>
      <c r="BF253" s="146">
        <f t="shared" si="15"/>
        <v>0</v>
      </c>
      <c r="BG253" s="146">
        <f t="shared" si="16"/>
        <v>0</v>
      </c>
      <c r="BH253" s="146">
        <f t="shared" si="17"/>
        <v>0</v>
      </c>
      <c r="BI253" s="146">
        <f t="shared" si="18"/>
        <v>0</v>
      </c>
      <c r="BJ253" s="16" t="s">
        <v>81</v>
      </c>
      <c r="BK253" s="146">
        <f t="shared" si="19"/>
        <v>0</v>
      </c>
      <c r="BL253" s="16" t="s">
        <v>133</v>
      </c>
      <c r="BM253" s="145" t="s">
        <v>810</v>
      </c>
    </row>
    <row r="254" spans="2:65" s="1" customFormat="1" ht="24.2" customHeight="1">
      <c r="B254" s="132"/>
      <c r="C254" s="133" t="s">
        <v>413</v>
      </c>
      <c r="D254" s="133" t="s">
        <v>129</v>
      </c>
      <c r="E254" s="134" t="s">
        <v>811</v>
      </c>
      <c r="F254" s="135" t="s">
        <v>812</v>
      </c>
      <c r="G254" s="136" t="s">
        <v>485</v>
      </c>
      <c r="H254" s="137">
        <v>3</v>
      </c>
      <c r="I254" s="138"/>
      <c r="J254" s="139">
        <f t="shared" si="10"/>
        <v>0</v>
      </c>
      <c r="K254" s="140"/>
      <c r="L254" s="31"/>
      <c r="M254" s="141" t="s">
        <v>1</v>
      </c>
      <c r="N254" s="142" t="s">
        <v>38</v>
      </c>
      <c r="P254" s="143">
        <f t="shared" si="11"/>
        <v>0</v>
      </c>
      <c r="Q254" s="143">
        <v>3.1E-4</v>
      </c>
      <c r="R254" s="143">
        <f t="shared" si="12"/>
        <v>9.3000000000000005E-4</v>
      </c>
      <c r="S254" s="143">
        <v>0</v>
      </c>
      <c r="T254" s="144">
        <f t="shared" si="13"/>
        <v>0</v>
      </c>
      <c r="AR254" s="145" t="s">
        <v>133</v>
      </c>
      <c r="AT254" s="145" t="s">
        <v>129</v>
      </c>
      <c r="AU254" s="145" t="s">
        <v>83</v>
      </c>
      <c r="AY254" s="16" t="s">
        <v>127</v>
      </c>
      <c r="BE254" s="146">
        <f t="shared" si="14"/>
        <v>0</v>
      </c>
      <c r="BF254" s="146">
        <f t="shared" si="15"/>
        <v>0</v>
      </c>
      <c r="BG254" s="146">
        <f t="shared" si="16"/>
        <v>0</v>
      </c>
      <c r="BH254" s="146">
        <f t="shared" si="17"/>
        <v>0</v>
      </c>
      <c r="BI254" s="146">
        <f t="shared" si="18"/>
        <v>0</v>
      </c>
      <c r="BJ254" s="16" t="s">
        <v>81</v>
      </c>
      <c r="BK254" s="146">
        <f t="shared" si="19"/>
        <v>0</v>
      </c>
      <c r="BL254" s="16" t="s">
        <v>133</v>
      </c>
      <c r="BM254" s="145" t="s">
        <v>813</v>
      </c>
    </row>
    <row r="255" spans="2:65" s="1" customFormat="1" ht="24.2" customHeight="1">
      <c r="B255" s="132"/>
      <c r="C255" s="133" t="s">
        <v>417</v>
      </c>
      <c r="D255" s="133" t="s">
        <v>129</v>
      </c>
      <c r="E255" s="134" t="s">
        <v>814</v>
      </c>
      <c r="F255" s="135" t="s">
        <v>815</v>
      </c>
      <c r="G255" s="136" t="s">
        <v>485</v>
      </c>
      <c r="H255" s="137">
        <v>4</v>
      </c>
      <c r="I255" s="138"/>
      <c r="J255" s="139">
        <f t="shared" si="10"/>
        <v>0</v>
      </c>
      <c r="K255" s="140"/>
      <c r="L255" s="31"/>
      <c r="M255" s="141" t="s">
        <v>1</v>
      </c>
      <c r="N255" s="142" t="s">
        <v>38</v>
      </c>
      <c r="P255" s="143">
        <f t="shared" si="11"/>
        <v>0</v>
      </c>
      <c r="Q255" s="143">
        <v>3.1E-4</v>
      </c>
      <c r="R255" s="143">
        <f t="shared" si="12"/>
        <v>1.24E-3</v>
      </c>
      <c r="S255" s="143">
        <v>0</v>
      </c>
      <c r="T255" s="144">
        <f t="shared" si="13"/>
        <v>0</v>
      </c>
      <c r="AR255" s="145" t="s">
        <v>133</v>
      </c>
      <c r="AT255" s="145" t="s">
        <v>129</v>
      </c>
      <c r="AU255" s="145" t="s">
        <v>83</v>
      </c>
      <c r="AY255" s="16" t="s">
        <v>127</v>
      </c>
      <c r="BE255" s="146">
        <f t="shared" si="14"/>
        <v>0</v>
      </c>
      <c r="BF255" s="146">
        <f t="shared" si="15"/>
        <v>0</v>
      </c>
      <c r="BG255" s="146">
        <f t="shared" si="16"/>
        <v>0</v>
      </c>
      <c r="BH255" s="146">
        <f t="shared" si="17"/>
        <v>0</v>
      </c>
      <c r="BI255" s="146">
        <f t="shared" si="18"/>
        <v>0</v>
      </c>
      <c r="BJ255" s="16" t="s">
        <v>81</v>
      </c>
      <c r="BK255" s="146">
        <f t="shared" si="19"/>
        <v>0</v>
      </c>
      <c r="BL255" s="16" t="s">
        <v>133</v>
      </c>
      <c r="BM255" s="145" t="s">
        <v>816</v>
      </c>
    </row>
    <row r="256" spans="2:65" s="1" customFormat="1" ht="24.2" customHeight="1">
      <c r="B256" s="132"/>
      <c r="C256" s="133" t="s">
        <v>421</v>
      </c>
      <c r="D256" s="133" t="s">
        <v>129</v>
      </c>
      <c r="E256" s="134" t="s">
        <v>817</v>
      </c>
      <c r="F256" s="135" t="s">
        <v>818</v>
      </c>
      <c r="G256" s="136" t="s">
        <v>485</v>
      </c>
      <c r="H256" s="137">
        <v>3</v>
      </c>
      <c r="I256" s="138"/>
      <c r="J256" s="139">
        <f t="shared" si="10"/>
        <v>0</v>
      </c>
      <c r="K256" s="140"/>
      <c r="L256" s="31"/>
      <c r="M256" s="141" t="s">
        <v>1</v>
      </c>
      <c r="N256" s="142" t="s">
        <v>38</v>
      </c>
      <c r="P256" s="143">
        <f t="shared" si="11"/>
        <v>0</v>
      </c>
      <c r="Q256" s="143">
        <v>2.5000000000000001E-4</v>
      </c>
      <c r="R256" s="143">
        <f t="shared" si="12"/>
        <v>7.5000000000000002E-4</v>
      </c>
      <c r="S256" s="143">
        <v>0</v>
      </c>
      <c r="T256" s="144">
        <f t="shared" si="13"/>
        <v>0</v>
      </c>
      <c r="AR256" s="145" t="s">
        <v>133</v>
      </c>
      <c r="AT256" s="145" t="s">
        <v>129</v>
      </c>
      <c r="AU256" s="145" t="s">
        <v>83</v>
      </c>
      <c r="AY256" s="16" t="s">
        <v>127</v>
      </c>
      <c r="BE256" s="146">
        <f t="shared" si="14"/>
        <v>0</v>
      </c>
      <c r="BF256" s="146">
        <f t="shared" si="15"/>
        <v>0</v>
      </c>
      <c r="BG256" s="146">
        <f t="shared" si="16"/>
        <v>0</v>
      </c>
      <c r="BH256" s="146">
        <f t="shared" si="17"/>
        <v>0</v>
      </c>
      <c r="BI256" s="146">
        <f t="shared" si="18"/>
        <v>0</v>
      </c>
      <c r="BJ256" s="16" t="s">
        <v>81</v>
      </c>
      <c r="BK256" s="146">
        <f t="shared" si="19"/>
        <v>0</v>
      </c>
      <c r="BL256" s="16" t="s">
        <v>133</v>
      </c>
      <c r="BM256" s="145" t="s">
        <v>819</v>
      </c>
    </row>
    <row r="257" spans="2:65" s="1" customFormat="1" ht="24.2" customHeight="1">
      <c r="B257" s="132"/>
      <c r="C257" s="133" t="s">
        <v>425</v>
      </c>
      <c r="D257" s="133" t="s">
        <v>129</v>
      </c>
      <c r="E257" s="134" t="s">
        <v>820</v>
      </c>
      <c r="F257" s="135" t="s">
        <v>821</v>
      </c>
      <c r="G257" s="136" t="s">
        <v>485</v>
      </c>
      <c r="H257" s="137">
        <v>1</v>
      </c>
      <c r="I257" s="138"/>
      <c r="J257" s="139">
        <f t="shared" si="10"/>
        <v>0</v>
      </c>
      <c r="K257" s="140"/>
      <c r="L257" s="31"/>
      <c r="M257" s="141" t="s">
        <v>1</v>
      </c>
      <c r="N257" s="142" t="s">
        <v>38</v>
      </c>
      <c r="P257" s="143">
        <f t="shared" si="11"/>
        <v>0</v>
      </c>
      <c r="Q257" s="143">
        <v>5.0000000000000001E-4</v>
      </c>
      <c r="R257" s="143">
        <f t="shared" si="12"/>
        <v>5.0000000000000001E-4</v>
      </c>
      <c r="S257" s="143">
        <v>0</v>
      </c>
      <c r="T257" s="144">
        <f t="shared" si="13"/>
        <v>0</v>
      </c>
      <c r="AR257" s="145" t="s">
        <v>133</v>
      </c>
      <c r="AT257" s="145" t="s">
        <v>129</v>
      </c>
      <c r="AU257" s="145" t="s">
        <v>83</v>
      </c>
      <c r="AY257" s="16" t="s">
        <v>127</v>
      </c>
      <c r="BE257" s="146">
        <f t="shared" si="14"/>
        <v>0</v>
      </c>
      <c r="BF257" s="146">
        <f t="shared" si="15"/>
        <v>0</v>
      </c>
      <c r="BG257" s="146">
        <f t="shared" si="16"/>
        <v>0</v>
      </c>
      <c r="BH257" s="146">
        <f t="shared" si="17"/>
        <v>0</v>
      </c>
      <c r="BI257" s="146">
        <f t="shared" si="18"/>
        <v>0</v>
      </c>
      <c r="BJ257" s="16" t="s">
        <v>81</v>
      </c>
      <c r="BK257" s="146">
        <f t="shared" si="19"/>
        <v>0</v>
      </c>
      <c r="BL257" s="16" t="s">
        <v>133</v>
      </c>
      <c r="BM257" s="145" t="s">
        <v>822</v>
      </c>
    </row>
    <row r="258" spans="2:65" s="1" customFormat="1" ht="16.5" customHeight="1">
      <c r="B258" s="132"/>
      <c r="C258" s="133" t="s">
        <v>429</v>
      </c>
      <c r="D258" s="133" t="s">
        <v>129</v>
      </c>
      <c r="E258" s="134" t="s">
        <v>823</v>
      </c>
      <c r="F258" s="135" t="s">
        <v>824</v>
      </c>
      <c r="G258" s="136" t="s">
        <v>132</v>
      </c>
      <c r="H258" s="137">
        <v>366</v>
      </c>
      <c r="I258" s="138"/>
      <c r="J258" s="139">
        <f t="shared" si="10"/>
        <v>0</v>
      </c>
      <c r="K258" s="140"/>
      <c r="L258" s="31"/>
      <c r="M258" s="141" t="s">
        <v>1</v>
      </c>
      <c r="N258" s="142" t="s">
        <v>38</v>
      </c>
      <c r="P258" s="143">
        <f t="shared" si="11"/>
        <v>0</v>
      </c>
      <c r="Q258" s="143">
        <v>0</v>
      </c>
      <c r="R258" s="143">
        <f t="shared" si="12"/>
        <v>0</v>
      </c>
      <c r="S258" s="143">
        <v>0</v>
      </c>
      <c r="T258" s="144">
        <f t="shared" si="13"/>
        <v>0</v>
      </c>
      <c r="AR258" s="145" t="s">
        <v>133</v>
      </c>
      <c r="AT258" s="145" t="s">
        <v>129</v>
      </c>
      <c r="AU258" s="145" t="s">
        <v>83</v>
      </c>
      <c r="AY258" s="16" t="s">
        <v>127</v>
      </c>
      <c r="BE258" s="146">
        <f t="shared" si="14"/>
        <v>0</v>
      </c>
      <c r="BF258" s="146">
        <f t="shared" si="15"/>
        <v>0</v>
      </c>
      <c r="BG258" s="146">
        <f t="shared" si="16"/>
        <v>0</v>
      </c>
      <c r="BH258" s="146">
        <f t="shared" si="17"/>
        <v>0</v>
      </c>
      <c r="BI258" s="146">
        <f t="shared" si="18"/>
        <v>0</v>
      </c>
      <c r="BJ258" s="16" t="s">
        <v>81</v>
      </c>
      <c r="BK258" s="146">
        <f t="shared" si="19"/>
        <v>0</v>
      </c>
      <c r="BL258" s="16" t="s">
        <v>133</v>
      </c>
      <c r="BM258" s="145" t="s">
        <v>825</v>
      </c>
    </row>
    <row r="259" spans="2:65" s="1" customFormat="1" ht="24.2" customHeight="1">
      <c r="B259" s="132"/>
      <c r="C259" s="133" t="s">
        <v>433</v>
      </c>
      <c r="D259" s="133" t="s">
        <v>129</v>
      </c>
      <c r="E259" s="134" t="s">
        <v>826</v>
      </c>
      <c r="F259" s="135" t="s">
        <v>827</v>
      </c>
      <c r="G259" s="136" t="s">
        <v>236</v>
      </c>
      <c r="H259" s="137">
        <v>5</v>
      </c>
      <c r="I259" s="138"/>
      <c r="J259" s="139">
        <f t="shared" si="10"/>
        <v>0</v>
      </c>
      <c r="K259" s="140"/>
      <c r="L259" s="31"/>
      <c r="M259" s="141" t="s">
        <v>1</v>
      </c>
      <c r="N259" s="142" t="s">
        <v>38</v>
      </c>
      <c r="P259" s="143">
        <f t="shared" si="11"/>
        <v>0</v>
      </c>
      <c r="Q259" s="143">
        <v>2.639E-2</v>
      </c>
      <c r="R259" s="143">
        <f t="shared" si="12"/>
        <v>0.13195000000000001</v>
      </c>
      <c r="S259" s="143">
        <v>0</v>
      </c>
      <c r="T259" s="144">
        <f t="shared" si="13"/>
        <v>0</v>
      </c>
      <c r="AR259" s="145" t="s">
        <v>133</v>
      </c>
      <c r="AT259" s="145" t="s">
        <v>129</v>
      </c>
      <c r="AU259" s="145" t="s">
        <v>83</v>
      </c>
      <c r="AY259" s="16" t="s">
        <v>127</v>
      </c>
      <c r="BE259" s="146">
        <f t="shared" si="14"/>
        <v>0</v>
      </c>
      <c r="BF259" s="146">
        <f t="shared" si="15"/>
        <v>0</v>
      </c>
      <c r="BG259" s="146">
        <f t="shared" si="16"/>
        <v>0</v>
      </c>
      <c r="BH259" s="146">
        <f t="shared" si="17"/>
        <v>0</v>
      </c>
      <c r="BI259" s="146">
        <f t="shared" si="18"/>
        <v>0</v>
      </c>
      <c r="BJ259" s="16" t="s">
        <v>81</v>
      </c>
      <c r="BK259" s="146">
        <f t="shared" si="19"/>
        <v>0</v>
      </c>
      <c r="BL259" s="16" t="s">
        <v>133</v>
      </c>
      <c r="BM259" s="145" t="s">
        <v>828</v>
      </c>
    </row>
    <row r="260" spans="2:65" s="1" customFormat="1" ht="68.25">
      <c r="B260" s="31"/>
      <c r="D260" s="147" t="s">
        <v>135</v>
      </c>
      <c r="F260" s="148" t="s">
        <v>829</v>
      </c>
      <c r="I260" s="149"/>
      <c r="L260" s="31"/>
      <c r="M260" s="150"/>
      <c r="T260" s="55"/>
      <c r="AT260" s="16" t="s">
        <v>135</v>
      </c>
      <c r="AU260" s="16" t="s">
        <v>83</v>
      </c>
    </row>
    <row r="261" spans="2:65" s="1" customFormat="1" ht="24.2" customHeight="1">
      <c r="B261" s="132"/>
      <c r="C261" s="133" t="s">
        <v>437</v>
      </c>
      <c r="D261" s="133" t="s">
        <v>129</v>
      </c>
      <c r="E261" s="134" t="s">
        <v>830</v>
      </c>
      <c r="F261" s="135" t="s">
        <v>831</v>
      </c>
      <c r="G261" s="136" t="s">
        <v>236</v>
      </c>
      <c r="H261" s="137">
        <v>4</v>
      </c>
      <c r="I261" s="138"/>
      <c r="J261" s="139">
        <f>ROUND(I261*H261,2)</f>
        <v>0</v>
      </c>
      <c r="K261" s="140"/>
      <c r="L261" s="31"/>
      <c r="M261" s="141" t="s">
        <v>1</v>
      </c>
      <c r="N261" s="142" t="s">
        <v>38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133</v>
      </c>
      <c r="AT261" s="145" t="s">
        <v>129</v>
      </c>
      <c r="AU261" s="145" t="s">
        <v>83</v>
      </c>
      <c r="AY261" s="16" t="s">
        <v>127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6" t="s">
        <v>81</v>
      </c>
      <c r="BK261" s="146">
        <f>ROUND(I261*H261,2)</f>
        <v>0</v>
      </c>
      <c r="BL261" s="16" t="s">
        <v>133</v>
      </c>
      <c r="BM261" s="145" t="s">
        <v>832</v>
      </c>
    </row>
    <row r="262" spans="2:65" s="1" customFormat="1" ht="68.25">
      <c r="B262" s="31"/>
      <c r="D262" s="147" t="s">
        <v>135</v>
      </c>
      <c r="F262" s="148" t="s">
        <v>833</v>
      </c>
      <c r="I262" s="149"/>
      <c r="L262" s="31"/>
      <c r="M262" s="150"/>
      <c r="T262" s="55"/>
      <c r="AT262" s="16" t="s">
        <v>135</v>
      </c>
      <c r="AU262" s="16" t="s">
        <v>83</v>
      </c>
    </row>
    <row r="263" spans="2:65" s="1" customFormat="1" ht="24.2" customHeight="1">
      <c r="B263" s="132"/>
      <c r="C263" s="133" t="s">
        <v>441</v>
      </c>
      <c r="D263" s="133" t="s">
        <v>129</v>
      </c>
      <c r="E263" s="134" t="s">
        <v>834</v>
      </c>
      <c r="F263" s="135" t="s">
        <v>835</v>
      </c>
      <c r="G263" s="136" t="s">
        <v>1</v>
      </c>
      <c r="H263" s="137">
        <v>2</v>
      </c>
      <c r="I263" s="138"/>
      <c r="J263" s="139">
        <f>ROUND(I263*H263,2)</f>
        <v>0</v>
      </c>
      <c r="K263" s="140"/>
      <c r="L263" s="31"/>
      <c r="M263" s="141" t="s">
        <v>1</v>
      </c>
      <c r="N263" s="142" t="s">
        <v>38</v>
      </c>
      <c r="P263" s="143">
        <f>O263*H263</f>
        <v>0</v>
      </c>
      <c r="Q263" s="143">
        <v>0</v>
      </c>
      <c r="R263" s="143">
        <f>Q263*H263</f>
        <v>0</v>
      </c>
      <c r="S263" s="143">
        <v>0</v>
      </c>
      <c r="T263" s="144">
        <f>S263*H263</f>
        <v>0</v>
      </c>
      <c r="AR263" s="145" t="s">
        <v>133</v>
      </c>
      <c r="AT263" s="145" t="s">
        <v>129</v>
      </c>
      <c r="AU263" s="145" t="s">
        <v>83</v>
      </c>
      <c r="AY263" s="16" t="s">
        <v>127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6" t="s">
        <v>81</v>
      </c>
      <c r="BK263" s="146">
        <f>ROUND(I263*H263,2)</f>
        <v>0</v>
      </c>
      <c r="BL263" s="16" t="s">
        <v>133</v>
      </c>
      <c r="BM263" s="145" t="s">
        <v>836</v>
      </c>
    </row>
    <row r="264" spans="2:65" s="1" customFormat="1" ht="68.25">
      <c r="B264" s="31"/>
      <c r="D264" s="147" t="s">
        <v>135</v>
      </c>
      <c r="F264" s="148" t="s">
        <v>833</v>
      </c>
      <c r="I264" s="149"/>
      <c r="L264" s="31"/>
      <c r="M264" s="150"/>
      <c r="T264" s="55"/>
      <c r="AT264" s="16" t="s">
        <v>135</v>
      </c>
      <c r="AU264" s="16" t="s">
        <v>83</v>
      </c>
    </row>
    <row r="265" spans="2:65" s="1" customFormat="1" ht="24.2" customHeight="1">
      <c r="B265" s="132"/>
      <c r="C265" s="133" t="s">
        <v>445</v>
      </c>
      <c r="D265" s="133" t="s">
        <v>129</v>
      </c>
      <c r="E265" s="134" t="s">
        <v>837</v>
      </c>
      <c r="F265" s="135" t="s">
        <v>838</v>
      </c>
      <c r="G265" s="136" t="s">
        <v>236</v>
      </c>
      <c r="H265" s="137">
        <v>2</v>
      </c>
      <c r="I265" s="138"/>
      <c r="J265" s="139">
        <f>ROUND(I265*H265,2)</f>
        <v>0</v>
      </c>
      <c r="K265" s="140"/>
      <c r="L265" s="31"/>
      <c r="M265" s="141" t="s">
        <v>1</v>
      </c>
      <c r="N265" s="142" t="s">
        <v>38</v>
      </c>
      <c r="P265" s="143">
        <f>O265*H265</f>
        <v>0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133</v>
      </c>
      <c r="AT265" s="145" t="s">
        <v>129</v>
      </c>
      <c r="AU265" s="145" t="s">
        <v>83</v>
      </c>
      <c r="AY265" s="16" t="s">
        <v>127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6" t="s">
        <v>81</v>
      </c>
      <c r="BK265" s="146">
        <f>ROUND(I265*H265,2)</f>
        <v>0</v>
      </c>
      <c r="BL265" s="16" t="s">
        <v>133</v>
      </c>
      <c r="BM265" s="145" t="s">
        <v>839</v>
      </c>
    </row>
    <row r="266" spans="2:65" s="1" customFormat="1" ht="68.25">
      <c r="B266" s="31"/>
      <c r="D266" s="147" t="s">
        <v>135</v>
      </c>
      <c r="F266" s="148" t="s">
        <v>840</v>
      </c>
      <c r="I266" s="149"/>
      <c r="L266" s="31"/>
      <c r="M266" s="150"/>
      <c r="T266" s="55"/>
      <c r="AT266" s="16" t="s">
        <v>135</v>
      </c>
      <c r="AU266" s="16" t="s">
        <v>83</v>
      </c>
    </row>
    <row r="267" spans="2:65" s="1" customFormat="1" ht="16.5" customHeight="1">
      <c r="B267" s="132"/>
      <c r="C267" s="133" t="s">
        <v>449</v>
      </c>
      <c r="D267" s="133" t="s">
        <v>129</v>
      </c>
      <c r="E267" s="134" t="s">
        <v>841</v>
      </c>
      <c r="F267" s="135" t="s">
        <v>842</v>
      </c>
      <c r="G267" s="136" t="s">
        <v>236</v>
      </c>
      <c r="H267" s="137">
        <v>13</v>
      </c>
      <c r="I267" s="138"/>
      <c r="J267" s="139">
        <f>ROUND(I267*H267,2)</f>
        <v>0</v>
      </c>
      <c r="K267" s="140"/>
      <c r="L267" s="31"/>
      <c r="M267" s="141" t="s">
        <v>1</v>
      </c>
      <c r="N267" s="142" t="s">
        <v>38</v>
      </c>
      <c r="P267" s="143">
        <f>O267*H267</f>
        <v>0</v>
      </c>
      <c r="Q267" s="143">
        <v>0.09</v>
      </c>
      <c r="R267" s="143">
        <f>Q267*H267</f>
        <v>1.17</v>
      </c>
      <c r="S267" s="143">
        <v>0</v>
      </c>
      <c r="T267" s="144">
        <f>S267*H267</f>
        <v>0</v>
      </c>
      <c r="AR267" s="145" t="s">
        <v>133</v>
      </c>
      <c r="AT267" s="145" t="s">
        <v>129</v>
      </c>
      <c r="AU267" s="145" t="s">
        <v>83</v>
      </c>
      <c r="AY267" s="16" t="s">
        <v>127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6" t="s">
        <v>81</v>
      </c>
      <c r="BK267" s="146">
        <f>ROUND(I267*H267,2)</f>
        <v>0</v>
      </c>
      <c r="BL267" s="16" t="s">
        <v>133</v>
      </c>
      <c r="BM267" s="145" t="s">
        <v>843</v>
      </c>
    </row>
    <row r="268" spans="2:65" s="1" customFormat="1" ht="24.2" customHeight="1">
      <c r="B268" s="132"/>
      <c r="C268" s="165" t="s">
        <v>453</v>
      </c>
      <c r="D268" s="165" t="s">
        <v>217</v>
      </c>
      <c r="E268" s="166" t="s">
        <v>844</v>
      </c>
      <c r="F268" s="167" t="s">
        <v>845</v>
      </c>
      <c r="G268" s="168" t="s">
        <v>236</v>
      </c>
      <c r="H268" s="169">
        <v>13</v>
      </c>
      <c r="I268" s="170"/>
      <c r="J268" s="171">
        <f>ROUND(I268*H268,2)</f>
        <v>0</v>
      </c>
      <c r="K268" s="172"/>
      <c r="L268" s="173"/>
      <c r="M268" s="174" t="s">
        <v>1</v>
      </c>
      <c r="N268" s="175" t="s">
        <v>38</v>
      </c>
      <c r="P268" s="143">
        <f>O268*H268</f>
        <v>0</v>
      </c>
      <c r="Q268" s="143">
        <v>0.06</v>
      </c>
      <c r="R268" s="143">
        <f>Q268*H268</f>
        <v>0.78</v>
      </c>
      <c r="S268" s="143">
        <v>0</v>
      </c>
      <c r="T268" s="144">
        <f>S268*H268</f>
        <v>0</v>
      </c>
      <c r="AR268" s="145" t="s">
        <v>166</v>
      </c>
      <c r="AT268" s="145" t="s">
        <v>217</v>
      </c>
      <c r="AU268" s="145" t="s">
        <v>83</v>
      </c>
      <c r="AY268" s="16" t="s">
        <v>127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6" t="s">
        <v>81</v>
      </c>
      <c r="BK268" s="146">
        <f>ROUND(I268*H268,2)</f>
        <v>0</v>
      </c>
      <c r="BL268" s="16" t="s">
        <v>133</v>
      </c>
      <c r="BM268" s="145" t="s">
        <v>846</v>
      </c>
    </row>
    <row r="269" spans="2:65" s="1" customFormat="1" ht="24.2" customHeight="1">
      <c r="B269" s="132"/>
      <c r="C269" s="133" t="s">
        <v>458</v>
      </c>
      <c r="D269" s="133" t="s">
        <v>129</v>
      </c>
      <c r="E269" s="134" t="s">
        <v>847</v>
      </c>
      <c r="F269" s="135" t="s">
        <v>848</v>
      </c>
      <c r="G269" s="136" t="s">
        <v>236</v>
      </c>
      <c r="H269" s="137">
        <v>2</v>
      </c>
      <c r="I269" s="138"/>
      <c r="J269" s="139">
        <f>ROUND(I269*H269,2)</f>
        <v>0</v>
      </c>
      <c r="K269" s="140"/>
      <c r="L269" s="31"/>
      <c r="M269" s="141" t="s">
        <v>1</v>
      </c>
      <c r="N269" s="142" t="s">
        <v>38</v>
      </c>
      <c r="P269" s="143">
        <f>O269*H269</f>
        <v>0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AR269" s="145" t="s">
        <v>133</v>
      </c>
      <c r="AT269" s="145" t="s">
        <v>129</v>
      </c>
      <c r="AU269" s="145" t="s">
        <v>83</v>
      </c>
      <c r="AY269" s="16" t="s">
        <v>127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81</v>
      </c>
      <c r="BK269" s="146">
        <f>ROUND(I269*H269,2)</f>
        <v>0</v>
      </c>
      <c r="BL269" s="16" t="s">
        <v>133</v>
      </c>
      <c r="BM269" s="145" t="s">
        <v>849</v>
      </c>
    </row>
    <row r="270" spans="2:65" s="1" customFormat="1" ht="24.2" customHeight="1">
      <c r="B270" s="132"/>
      <c r="C270" s="133" t="s">
        <v>462</v>
      </c>
      <c r="D270" s="133" t="s">
        <v>129</v>
      </c>
      <c r="E270" s="134" t="s">
        <v>850</v>
      </c>
      <c r="F270" s="135" t="s">
        <v>851</v>
      </c>
      <c r="G270" s="136" t="s">
        <v>236</v>
      </c>
      <c r="H270" s="137">
        <v>7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38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133</v>
      </c>
      <c r="AT270" s="145" t="s">
        <v>129</v>
      </c>
      <c r="AU270" s="145" t="s">
        <v>83</v>
      </c>
      <c r="AY270" s="16" t="s">
        <v>127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6" t="s">
        <v>81</v>
      </c>
      <c r="BK270" s="146">
        <f>ROUND(I270*H270,2)</f>
        <v>0</v>
      </c>
      <c r="BL270" s="16" t="s">
        <v>133</v>
      </c>
      <c r="BM270" s="145" t="s">
        <v>852</v>
      </c>
    </row>
    <row r="271" spans="2:65" s="1" customFormat="1" ht="24.2" customHeight="1">
      <c r="B271" s="132"/>
      <c r="C271" s="133" t="s">
        <v>466</v>
      </c>
      <c r="D271" s="133" t="s">
        <v>129</v>
      </c>
      <c r="E271" s="134" t="s">
        <v>853</v>
      </c>
      <c r="F271" s="135" t="s">
        <v>854</v>
      </c>
      <c r="G271" s="136" t="s">
        <v>152</v>
      </c>
      <c r="H271" s="137">
        <v>0.2</v>
      </c>
      <c r="I271" s="138"/>
      <c r="J271" s="139">
        <f>ROUND(I271*H271,2)</f>
        <v>0</v>
      </c>
      <c r="K271" s="140"/>
      <c r="L271" s="31"/>
      <c r="M271" s="141" t="s">
        <v>1</v>
      </c>
      <c r="N271" s="142" t="s">
        <v>38</v>
      </c>
      <c r="P271" s="143">
        <f>O271*H271</f>
        <v>0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AR271" s="145" t="s">
        <v>133</v>
      </c>
      <c r="AT271" s="145" t="s">
        <v>129</v>
      </c>
      <c r="AU271" s="145" t="s">
        <v>83</v>
      </c>
      <c r="AY271" s="16" t="s">
        <v>127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6" t="s">
        <v>81</v>
      </c>
      <c r="BK271" s="146">
        <f>ROUND(I271*H271,2)</f>
        <v>0</v>
      </c>
      <c r="BL271" s="16" t="s">
        <v>133</v>
      </c>
      <c r="BM271" s="145" t="s">
        <v>855</v>
      </c>
    </row>
    <row r="272" spans="2:65" s="11" customFormat="1" ht="22.9" customHeight="1">
      <c r="B272" s="120"/>
      <c r="D272" s="121" t="s">
        <v>72</v>
      </c>
      <c r="E272" s="130" t="s">
        <v>171</v>
      </c>
      <c r="F272" s="130" t="s">
        <v>533</v>
      </c>
      <c r="I272" s="123"/>
      <c r="J272" s="131">
        <f>BK272</f>
        <v>0</v>
      </c>
      <c r="L272" s="120"/>
      <c r="M272" s="125"/>
      <c r="P272" s="126">
        <f>SUM(P273:P285)</f>
        <v>0</v>
      </c>
      <c r="R272" s="126">
        <f>SUM(R273:R285)</f>
        <v>0</v>
      </c>
      <c r="T272" s="127">
        <f>SUM(T273:T285)</f>
        <v>90.72</v>
      </c>
      <c r="AR272" s="121" t="s">
        <v>81</v>
      </c>
      <c r="AT272" s="128" t="s">
        <v>72</v>
      </c>
      <c r="AU272" s="128" t="s">
        <v>81</v>
      </c>
      <c r="AY272" s="121" t="s">
        <v>127</v>
      </c>
      <c r="BK272" s="129">
        <f>SUM(BK273:BK285)</f>
        <v>0</v>
      </c>
    </row>
    <row r="273" spans="2:65" s="1" customFormat="1" ht="16.5" customHeight="1">
      <c r="B273" s="132"/>
      <c r="C273" s="133" t="s">
        <v>470</v>
      </c>
      <c r="D273" s="133" t="s">
        <v>129</v>
      </c>
      <c r="E273" s="134" t="s">
        <v>856</v>
      </c>
      <c r="F273" s="135" t="s">
        <v>857</v>
      </c>
      <c r="G273" s="136" t="s">
        <v>169</v>
      </c>
      <c r="H273" s="137">
        <v>1</v>
      </c>
      <c r="I273" s="138"/>
      <c r="J273" s="139">
        <f>ROUND(I273*H273,2)</f>
        <v>0</v>
      </c>
      <c r="K273" s="140"/>
      <c r="L273" s="31"/>
      <c r="M273" s="141" t="s">
        <v>1</v>
      </c>
      <c r="N273" s="142" t="s">
        <v>38</v>
      </c>
      <c r="P273" s="143">
        <f>O273*H273</f>
        <v>0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133</v>
      </c>
      <c r="AT273" s="145" t="s">
        <v>129</v>
      </c>
      <c r="AU273" s="145" t="s">
        <v>83</v>
      </c>
      <c r="AY273" s="16" t="s">
        <v>127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6" t="s">
        <v>81</v>
      </c>
      <c r="BK273" s="146">
        <f>ROUND(I273*H273,2)</f>
        <v>0</v>
      </c>
      <c r="BL273" s="16" t="s">
        <v>133</v>
      </c>
      <c r="BM273" s="145" t="s">
        <v>858</v>
      </c>
    </row>
    <row r="274" spans="2:65" s="12" customFormat="1" ht="11.25">
      <c r="B274" s="151"/>
      <c r="D274" s="147" t="s">
        <v>154</v>
      </c>
      <c r="E274" s="152" t="s">
        <v>1</v>
      </c>
      <c r="F274" s="153" t="s">
        <v>859</v>
      </c>
      <c r="H274" s="154">
        <v>1</v>
      </c>
      <c r="I274" s="155"/>
      <c r="L274" s="151"/>
      <c r="M274" s="156"/>
      <c r="T274" s="157"/>
      <c r="AT274" s="152" t="s">
        <v>154</v>
      </c>
      <c r="AU274" s="152" t="s">
        <v>83</v>
      </c>
      <c r="AV274" s="12" t="s">
        <v>83</v>
      </c>
      <c r="AW274" s="12" t="s">
        <v>30</v>
      </c>
      <c r="AX274" s="12" t="s">
        <v>81</v>
      </c>
      <c r="AY274" s="152" t="s">
        <v>127</v>
      </c>
    </row>
    <row r="275" spans="2:65" s="1" customFormat="1" ht="24.2" customHeight="1">
      <c r="B275" s="132"/>
      <c r="C275" s="133" t="s">
        <v>474</v>
      </c>
      <c r="D275" s="133" t="s">
        <v>129</v>
      </c>
      <c r="E275" s="134" t="s">
        <v>537</v>
      </c>
      <c r="F275" s="135" t="s">
        <v>860</v>
      </c>
      <c r="G275" s="136" t="s">
        <v>169</v>
      </c>
      <c r="H275" s="137">
        <v>2.5</v>
      </c>
      <c r="I275" s="138"/>
      <c r="J275" s="139">
        <f>ROUND(I275*H275,2)</f>
        <v>0</v>
      </c>
      <c r="K275" s="140"/>
      <c r="L275" s="31"/>
      <c r="M275" s="141" t="s">
        <v>1</v>
      </c>
      <c r="N275" s="142" t="s">
        <v>38</v>
      </c>
      <c r="P275" s="143">
        <f>O275*H275</f>
        <v>0</v>
      </c>
      <c r="Q275" s="143">
        <v>0</v>
      </c>
      <c r="R275" s="143">
        <f>Q275*H275</f>
        <v>0</v>
      </c>
      <c r="S275" s="143">
        <v>0</v>
      </c>
      <c r="T275" s="144">
        <f>S275*H275</f>
        <v>0</v>
      </c>
      <c r="AR275" s="145" t="s">
        <v>133</v>
      </c>
      <c r="AT275" s="145" t="s">
        <v>129</v>
      </c>
      <c r="AU275" s="145" t="s">
        <v>83</v>
      </c>
      <c r="AY275" s="16" t="s">
        <v>127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6" t="s">
        <v>81</v>
      </c>
      <c r="BK275" s="146">
        <f>ROUND(I275*H275,2)</f>
        <v>0</v>
      </c>
      <c r="BL275" s="16" t="s">
        <v>133</v>
      </c>
      <c r="BM275" s="145" t="s">
        <v>861</v>
      </c>
    </row>
    <row r="276" spans="2:65" s="12" customFormat="1" ht="11.25">
      <c r="B276" s="151"/>
      <c r="D276" s="147" t="s">
        <v>154</v>
      </c>
      <c r="E276" s="152" t="s">
        <v>1</v>
      </c>
      <c r="F276" s="153" t="s">
        <v>732</v>
      </c>
      <c r="H276" s="154">
        <v>2.5</v>
      </c>
      <c r="I276" s="155"/>
      <c r="L276" s="151"/>
      <c r="M276" s="156"/>
      <c r="T276" s="157"/>
      <c r="AT276" s="152" t="s">
        <v>154</v>
      </c>
      <c r="AU276" s="152" t="s">
        <v>83</v>
      </c>
      <c r="AV276" s="12" t="s">
        <v>83</v>
      </c>
      <c r="AW276" s="12" t="s">
        <v>30</v>
      </c>
      <c r="AX276" s="12" t="s">
        <v>81</v>
      </c>
      <c r="AY276" s="152" t="s">
        <v>127</v>
      </c>
    </row>
    <row r="277" spans="2:65" s="1" customFormat="1" ht="21.75" customHeight="1">
      <c r="B277" s="132"/>
      <c r="C277" s="133" t="s">
        <v>478</v>
      </c>
      <c r="D277" s="133" t="s">
        <v>129</v>
      </c>
      <c r="E277" s="134" t="s">
        <v>547</v>
      </c>
      <c r="F277" s="135" t="s">
        <v>862</v>
      </c>
      <c r="G277" s="136" t="s">
        <v>169</v>
      </c>
      <c r="H277" s="137">
        <v>2.5</v>
      </c>
      <c r="I277" s="138"/>
      <c r="J277" s="139">
        <f>ROUND(I277*H277,2)</f>
        <v>0</v>
      </c>
      <c r="K277" s="140"/>
      <c r="L277" s="31"/>
      <c r="M277" s="141" t="s">
        <v>1</v>
      </c>
      <c r="N277" s="142" t="s">
        <v>38</v>
      </c>
      <c r="P277" s="143">
        <f>O277*H277</f>
        <v>0</v>
      </c>
      <c r="Q277" s="143">
        <v>0</v>
      </c>
      <c r="R277" s="143">
        <f>Q277*H277</f>
        <v>0</v>
      </c>
      <c r="S277" s="143">
        <v>0</v>
      </c>
      <c r="T277" s="144">
        <f>S277*H277</f>
        <v>0</v>
      </c>
      <c r="AR277" s="145" t="s">
        <v>133</v>
      </c>
      <c r="AT277" s="145" t="s">
        <v>129</v>
      </c>
      <c r="AU277" s="145" t="s">
        <v>83</v>
      </c>
      <c r="AY277" s="16" t="s">
        <v>127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6" t="s">
        <v>81</v>
      </c>
      <c r="BK277" s="146">
        <f>ROUND(I277*H277,2)</f>
        <v>0</v>
      </c>
      <c r="BL277" s="16" t="s">
        <v>133</v>
      </c>
      <c r="BM277" s="145" t="s">
        <v>863</v>
      </c>
    </row>
    <row r="278" spans="2:65" s="12" customFormat="1" ht="11.25">
      <c r="B278" s="151"/>
      <c r="D278" s="147" t="s">
        <v>154</v>
      </c>
      <c r="E278" s="152" t="s">
        <v>1</v>
      </c>
      <c r="F278" s="153" t="s">
        <v>732</v>
      </c>
      <c r="H278" s="154">
        <v>2.5</v>
      </c>
      <c r="I278" s="155"/>
      <c r="L278" s="151"/>
      <c r="M278" s="156"/>
      <c r="T278" s="157"/>
      <c r="AT278" s="152" t="s">
        <v>154</v>
      </c>
      <c r="AU278" s="152" t="s">
        <v>83</v>
      </c>
      <c r="AV278" s="12" t="s">
        <v>83</v>
      </c>
      <c r="AW278" s="12" t="s">
        <v>30</v>
      </c>
      <c r="AX278" s="12" t="s">
        <v>81</v>
      </c>
      <c r="AY278" s="152" t="s">
        <v>127</v>
      </c>
    </row>
    <row r="279" spans="2:65" s="1" customFormat="1" ht="24.2" customHeight="1">
      <c r="B279" s="132"/>
      <c r="C279" s="133" t="s">
        <v>482</v>
      </c>
      <c r="D279" s="133" t="s">
        <v>129</v>
      </c>
      <c r="E279" s="134" t="s">
        <v>864</v>
      </c>
      <c r="F279" s="135" t="s">
        <v>865</v>
      </c>
      <c r="G279" s="136" t="s">
        <v>236</v>
      </c>
      <c r="H279" s="137">
        <v>3</v>
      </c>
      <c r="I279" s="138"/>
      <c r="J279" s="139">
        <f>ROUND(I279*H279,2)</f>
        <v>0</v>
      </c>
      <c r="K279" s="140"/>
      <c r="L279" s="31"/>
      <c r="M279" s="141" t="s">
        <v>1</v>
      </c>
      <c r="N279" s="142" t="s">
        <v>38</v>
      </c>
      <c r="P279" s="143">
        <f>O279*H279</f>
        <v>0</v>
      </c>
      <c r="Q279" s="143">
        <v>0</v>
      </c>
      <c r="R279" s="143">
        <f>Q279*H279</f>
        <v>0</v>
      </c>
      <c r="S279" s="143">
        <v>0</v>
      </c>
      <c r="T279" s="144">
        <f>S279*H279</f>
        <v>0</v>
      </c>
      <c r="AR279" s="145" t="s">
        <v>133</v>
      </c>
      <c r="AT279" s="145" t="s">
        <v>129</v>
      </c>
      <c r="AU279" s="145" t="s">
        <v>83</v>
      </c>
      <c r="AY279" s="16" t="s">
        <v>127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6" t="s">
        <v>81</v>
      </c>
      <c r="BK279" s="146">
        <f>ROUND(I279*H279,2)</f>
        <v>0</v>
      </c>
      <c r="BL279" s="16" t="s">
        <v>133</v>
      </c>
      <c r="BM279" s="145" t="s">
        <v>866</v>
      </c>
    </row>
    <row r="280" spans="2:65" s="12" customFormat="1" ht="11.25">
      <c r="B280" s="151"/>
      <c r="D280" s="147" t="s">
        <v>154</v>
      </c>
      <c r="E280" s="152" t="s">
        <v>1</v>
      </c>
      <c r="F280" s="153" t="s">
        <v>867</v>
      </c>
      <c r="H280" s="154">
        <v>3</v>
      </c>
      <c r="I280" s="155"/>
      <c r="L280" s="151"/>
      <c r="M280" s="156"/>
      <c r="T280" s="157"/>
      <c r="AT280" s="152" t="s">
        <v>154</v>
      </c>
      <c r="AU280" s="152" t="s">
        <v>83</v>
      </c>
      <c r="AV280" s="12" t="s">
        <v>83</v>
      </c>
      <c r="AW280" s="12" t="s">
        <v>30</v>
      </c>
      <c r="AX280" s="12" t="s">
        <v>81</v>
      </c>
      <c r="AY280" s="152" t="s">
        <v>127</v>
      </c>
    </row>
    <row r="281" spans="2:65" s="1" customFormat="1" ht="24.2" customHeight="1">
      <c r="B281" s="132"/>
      <c r="C281" s="133" t="s">
        <v>487</v>
      </c>
      <c r="D281" s="133" t="s">
        <v>129</v>
      </c>
      <c r="E281" s="134" t="s">
        <v>868</v>
      </c>
      <c r="F281" s="135" t="s">
        <v>865</v>
      </c>
      <c r="G281" s="136" t="s">
        <v>236</v>
      </c>
      <c r="H281" s="137">
        <v>4</v>
      </c>
      <c r="I281" s="138"/>
      <c r="J281" s="139">
        <f>ROUND(I281*H281,2)</f>
        <v>0</v>
      </c>
      <c r="K281" s="140"/>
      <c r="L281" s="31"/>
      <c r="M281" s="141" t="s">
        <v>1</v>
      </c>
      <c r="N281" s="142" t="s">
        <v>38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133</v>
      </c>
      <c r="AT281" s="145" t="s">
        <v>129</v>
      </c>
      <c r="AU281" s="145" t="s">
        <v>83</v>
      </c>
      <c r="AY281" s="16" t="s">
        <v>127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6" t="s">
        <v>81</v>
      </c>
      <c r="BK281" s="146">
        <f>ROUND(I281*H281,2)</f>
        <v>0</v>
      </c>
      <c r="BL281" s="16" t="s">
        <v>133</v>
      </c>
      <c r="BM281" s="145" t="s">
        <v>869</v>
      </c>
    </row>
    <row r="282" spans="2:65" s="12" customFormat="1" ht="11.25">
      <c r="B282" s="151"/>
      <c r="D282" s="147" t="s">
        <v>154</v>
      </c>
      <c r="E282" s="152" t="s">
        <v>1</v>
      </c>
      <c r="F282" s="153" t="s">
        <v>870</v>
      </c>
      <c r="H282" s="154">
        <v>4</v>
      </c>
      <c r="I282" s="155"/>
      <c r="L282" s="151"/>
      <c r="M282" s="156"/>
      <c r="T282" s="157"/>
      <c r="AT282" s="152" t="s">
        <v>154</v>
      </c>
      <c r="AU282" s="152" t="s">
        <v>83</v>
      </c>
      <c r="AV282" s="12" t="s">
        <v>83</v>
      </c>
      <c r="AW282" s="12" t="s">
        <v>30</v>
      </c>
      <c r="AX282" s="12" t="s">
        <v>81</v>
      </c>
      <c r="AY282" s="152" t="s">
        <v>127</v>
      </c>
    </row>
    <row r="283" spans="2:65" s="1" customFormat="1" ht="24.2" customHeight="1">
      <c r="B283" s="132"/>
      <c r="C283" s="133" t="s">
        <v>491</v>
      </c>
      <c r="D283" s="133" t="s">
        <v>129</v>
      </c>
      <c r="E283" s="134" t="s">
        <v>871</v>
      </c>
      <c r="F283" s="135" t="s">
        <v>872</v>
      </c>
      <c r="G283" s="136" t="s">
        <v>152</v>
      </c>
      <c r="H283" s="137">
        <v>50.4</v>
      </c>
      <c r="I283" s="138"/>
      <c r="J283" s="139">
        <f>ROUND(I283*H283,2)</f>
        <v>0</v>
      </c>
      <c r="K283" s="140"/>
      <c r="L283" s="31"/>
      <c r="M283" s="141" t="s">
        <v>1</v>
      </c>
      <c r="N283" s="142" t="s">
        <v>38</v>
      </c>
      <c r="P283" s="143">
        <f>O283*H283</f>
        <v>0</v>
      </c>
      <c r="Q283" s="143">
        <v>0</v>
      </c>
      <c r="R283" s="143">
        <f>Q283*H283</f>
        <v>0</v>
      </c>
      <c r="S283" s="143">
        <v>1.8</v>
      </c>
      <c r="T283" s="144">
        <f>S283*H283</f>
        <v>90.72</v>
      </c>
      <c r="AR283" s="145" t="s">
        <v>133</v>
      </c>
      <c r="AT283" s="145" t="s">
        <v>129</v>
      </c>
      <c r="AU283" s="145" t="s">
        <v>83</v>
      </c>
      <c r="AY283" s="16" t="s">
        <v>127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6" t="s">
        <v>81</v>
      </c>
      <c r="BK283" s="146">
        <f>ROUND(I283*H283,2)</f>
        <v>0</v>
      </c>
      <c r="BL283" s="16" t="s">
        <v>133</v>
      </c>
      <c r="BM283" s="145" t="s">
        <v>873</v>
      </c>
    </row>
    <row r="284" spans="2:65" s="1" customFormat="1" ht="33" customHeight="1">
      <c r="B284" s="132"/>
      <c r="C284" s="133" t="s">
        <v>495</v>
      </c>
      <c r="D284" s="133" t="s">
        <v>129</v>
      </c>
      <c r="E284" s="134" t="s">
        <v>874</v>
      </c>
      <c r="F284" s="135" t="s">
        <v>875</v>
      </c>
      <c r="G284" s="136" t="s">
        <v>236</v>
      </c>
      <c r="H284" s="137">
        <v>2</v>
      </c>
      <c r="I284" s="138"/>
      <c r="J284" s="139">
        <f>ROUND(I284*H284,2)</f>
        <v>0</v>
      </c>
      <c r="K284" s="140"/>
      <c r="L284" s="31"/>
      <c r="M284" s="141" t="s">
        <v>1</v>
      </c>
      <c r="N284" s="142" t="s">
        <v>38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133</v>
      </c>
      <c r="AT284" s="145" t="s">
        <v>129</v>
      </c>
      <c r="AU284" s="145" t="s">
        <v>83</v>
      </c>
      <c r="AY284" s="16" t="s">
        <v>127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6" t="s">
        <v>81</v>
      </c>
      <c r="BK284" s="146">
        <f>ROUND(I284*H284,2)</f>
        <v>0</v>
      </c>
      <c r="BL284" s="16" t="s">
        <v>133</v>
      </c>
      <c r="BM284" s="145" t="s">
        <v>876</v>
      </c>
    </row>
    <row r="285" spans="2:65" s="1" customFormat="1" ht="33" customHeight="1">
      <c r="B285" s="132"/>
      <c r="C285" s="133" t="s">
        <v>499</v>
      </c>
      <c r="D285" s="133" t="s">
        <v>129</v>
      </c>
      <c r="E285" s="134" t="s">
        <v>877</v>
      </c>
      <c r="F285" s="135" t="s">
        <v>878</v>
      </c>
      <c r="G285" s="136" t="s">
        <v>236</v>
      </c>
      <c r="H285" s="137">
        <v>4</v>
      </c>
      <c r="I285" s="138"/>
      <c r="J285" s="139">
        <f>ROUND(I285*H285,2)</f>
        <v>0</v>
      </c>
      <c r="K285" s="140"/>
      <c r="L285" s="31"/>
      <c r="M285" s="141" t="s">
        <v>1</v>
      </c>
      <c r="N285" s="142" t="s">
        <v>38</v>
      </c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AR285" s="145" t="s">
        <v>133</v>
      </c>
      <c r="AT285" s="145" t="s">
        <v>129</v>
      </c>
      <c r="AU285" s="145" t="s">
        <v>83</v>
      </c>
      <c r="AY285" s="16" t="s">
        <v>127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6" t="s">
        <v>81</v>
      </c>
      <c r="BK285" s="146">
        <f>ROUND(I285*H285,2)</f>
        <v>0</v>
      </c>
      <c r="BL285" s="16" t="s">
        <v>133</v>
      </c>
      <c r="BM285" s="145" t="s">
        <v>879</v>
      </c>
    </row>
    <row r="286" spans="2:65" s="11" customFormat="1" ht="22.9" customHeight="1">
      <c r="B286" s="120"/>
      <c r="D286" s="121" t="s">
        <v>72</v>
      </c>
      <c r="E286" s="130" t="s">
        <v>576</v>
      </c>
      <c r="F286" s="130" t="s">
        <v>577</v>
      </c>
      <c r="I286" s="123"/>
      <c r="J286" s="131">
        <f>BK286</f>
        <v>0</v>
      </c>
      <c r="L286" s="120"/>
      <c r="M286" s="125"/>
      <c r="P286" s="126">
        <f>SUM(P287:P295)</f>
        <v>0</v>
      </c>
      <c r="R286" s="126">
        <f>SUM(R287:R295)</f>
        <v>0</v>
      </c>
      <c r="T286" s="127">
        <f>SUM(T287:T295)</f>
        <v>0</v>
      </c>
      <c r="AR286" s="121" t="s">
        <v>81</v>
      </c>
      <c r="AT286" s="128" t="s">
        <v>72</v>
      </c>
      <c r="AU286" s="128" t="s">
        <v>81</v>
      </c>
      <c r="AY286" s="121" t="s">
        <v>127</v>
      </c>
      <c r="BK286" s="129">
        <f>SUM(BK287:BK295)</f>
        <v>0</v>
      </c>
    </row>
    <row r="287" spans="2:65" s="1" customFormat="1" ht="16.5" customHeight="1">
      <c r="B287" s="132"/>
      <c r="C287" s="133" t="s">
        <v>503</v>
      </c>
      <c r="D287" s="133" t="s">
        <v>129</v>
      </c>
      <c r="E287" s="134" t="s">
        <v>880</v>
      </c>
      <c r="F287" s="135" t="s">
        <v>881</v>
      </c>
      <c r="G287" s="136" t="s">
        <v>200</v>
      </c>
      <c r="H287" s="137">
        <v>192.3</v>
      </c>
      <c r="I287" s="138"/>
      <c r="J287" s="139">
        <f>ROUND(I287*H287,2)</f>
        <v>0</v>
      </c>
      <c r="K287" s="140"/>
      <c r="L287" s="31"/>
      <c r="M287" s="141" t="s">
        <v>1</v>
      </c>
      <c r="N287" s="142" t="s">
        <v>38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AR287" s="145" t="s">
        <v>133</v>
      </c>
      <c r="AT287" s="145" t="s">
        <v>129</v>
      </c>
      <c r="AU287" s="145" t="s">
        <v>83</v>
      </c>
      <c r="AY287" s="16" t="s">
        <v>127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6" t="s">
        <v>81</v>
      </c>
      <c r="BK287" s="146">
        <f>ROUND(I287*H287,2)</f>
        <v>0</v>
      </c>
      <c r="BL287" s="16" t="s">
        <v>133</v>
      </c>
      <c r="BM287" s="145" t="s">
        <v>882</v>
      </c>
    </row>
    <row r="288" spans="2:65" s="12" customFormat="1" ht="11.25">
      <c r="B288" s="151"/>
      <c r="D288" s="147" t="s">
        <v>154</v>
      </c>
      <c r="E288" s="152" t="s">
        <v>1</v>
      </c>
      <c r="F288" s="153" t="s">
        <v>883</v>
      </c>
      <c r="H288" s="154">
        <v>192.02</v>
      </c>
      <c r="I288" s="155"/>
      <c r="L288" s="151"/>
      <c r="M288" s="156"/>
      <c r="T288" s="157"/>
      <c r="AT288" s="152" t="s">
        <v>154</v>
      </c>
      <c r="AU288" s="152" t="s">
        <v>83</v>
      </c>
      <c r="AV288" s="12" t="s">
        <v>83</v>
      </c>
      <c r="AW288" s="12" t="s">
        <v>30</v>
      </c>
      <c r="AX288" s="12" t="s">
        <v>73</v>
      </c>
      <c r="AY288" s="152" t="s">
        <v>127</v>
      </c>
    </row>
    <row r="289" spans="2:65" s="12" customFormat="1" ht="11.25">
      <c r="B289" s="151"/>
      <c r="D289" s="147" t="s">
        <v>154</v>
      </c>
      <c r="E289" s="152" t="s">
        <v>1</v>
      </c>
      <c r="F289" s="153" t="s">
        <v>884</v>
      </c>
      <c r="H289" s="154">
        <v>0.28000000000000003</v>
      </c>
      <c r="I289" s="155"/>
      <c r="L289" s="151"/>
      <c r="M289" s="156"/>
      <c r="T289" s="157"/>
      <c r="AT289" s="152" t="s">
        <v>154</v>
      </c>
      <c r="AU289" s="152" t="s">
        <v>83</v>
      </c>
      <c r="AV289" s="12" t="s">
        <v>83</v>
      </c>
      <c r="AW289" s="12" t="s">
        <v>30</v>
      </c>
      <c r="AX289" s="12" t="s">
        <v>73</v>
      </c>
      <c r="AY289" s="152" t="s">
        <v>127</v>
      </c>
    </row>
    <row r="290" spans="2:65" s="13" customFormat="1" ht="11.25">
      <c r="B290" s="158"/>
      <c r="D290" s="147" t="s">
        <v>154</v>
      </c>
      <c r="E290" s="159" t="s">
        <v>1</v>
      </c>
      <c r="F290" s="160" t="s">
        <v>181</v>
      </c>
      <c r="H290" s="161">
        <v>192.3</v>
      </c>
      <c r="I290" s="162"/>
      <c r="L290" s="158"/>
      <c r="M290" s="163"/>
      <c r="T290" s="164"/>
      <c r="AT290" s="159" t="s">
        <v>154</v>
      </c>
      <c r="AU290" s="159" t="s">
        <v>83</v>
      </c>
      <c r="AV290" s="13" t="s">
        <v>133</v>
      </c>
      <c r="AW290" s="13" t="s">
        <v>30</v>
      </c>
      <c r="AX290" s="13" t="s">
        <v>81</v>
      </c>
      <c r="AY290" s="159" t="s">
        <v>127</v>
      </c>
    </row>
    <row r="291" spans="2:65" s="1" customFormat="1" ht="16.5" customHeight="1">
      <c r="B291" s="132"/>
      <c r="C291" s="133" t="s">
        <v>507</v>
      </c>
      <c r="D291" s="133" t="s">
        <v>129</v>
      </c>
      <c r="E291" s="134" t="s">
        <v>885</v>
      </c>
      <c r="F291" s="135" t="s">
        <v>586</v>
      </c>
      <c r="G291" s="136" t="s">
        <v>200</v>
      </c>
      <c r="H291" s="137">
        <v>1728.18</v>
      </c>
      <c r="I291" s="138"/>
      <c r="J291" s="139">
        <f>ROUND(I291*H291,2)</f>
        <v>0</v>
      </c>
      <c r="K291" s="140"/>
      <c r="L291" s="31"/>
      <c r="M291" s="141" t="s">
        <v>1</v>
      </c>
      <c r="N291" s="142" t="s">
        <v>38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133</v>
      </c>
      <c r="AT291" s="145" t="s">
        <v>129</v>
      </c>
      <c r="AU291" s="145" t="s">
        <v>83</v>
      </c>
      <c r="AY291" s="16" t="s">
        <v>127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81</v>
      </c>
      <c r="BK291" s="146">
        <f>ROUND(I291*H291,2)</f>
        <v>0</v>
      </c>
      <c r="BL291" s="16" t="s">
        <v>133</v>
      </c>
      <c r="BM291" s="145" t="s">
        <v>886</v>
      </c>
    </row>
    <row r="292" spans="2:65" s="12" customFormat="1" ht="22.5">
      <c r="B292" s="151"/>
      <c r="D292" s="147" t="s">
        <v>154</v>
      </c>
      <c r="E292" s="152" t="s">
        <v>1</v>
      </c>
      <c r="F292" s="153" t="s">
        <v>887</v>
      </c>
      <c r="H292" s="154">
        <v>1728.18</v>
      </c>
      <c r="I292" s="155"/>
      <c r="L292" s="151"/>
      <c r="M292" s="156"/>
      <c r="T292" s="157"/>
      <c r="AT292" s="152" t="s">
        <v>154</v>
      </c>
      <c r="AU292" s="152" t="s">
        <v>83</v>
      </c>
      <c r="AV292" s="12" t="s">
        <v>83</v>
      </c>
      <c r="AW292" s="12" t="s">
        <v>30</v>
      </c>
      <c r="AX292" s="12" t="s">
        <v>81</v>
      </c>
      <c r="AY292" s="152" t="s">
        <v>127</v>
      </c>
    </row>
    <row r="293" spans="2:65" s="1" customFormat="1" ht="24.2" customHeight="1">
      <c r="B293" s="132"/>
      <c r="C293" s="133" t="s">
        <v>511</v>
      </c>
      <c r="D293" s="133" t="s">
        <v>129</v>
      </c>
      <c r="E293" s="134" t="s">
        <v>589</v>
      </c>
      <c r="F293" s="135" t="s">
        <v>590</v>
      </c>
      <c r="G293" s="136" t="s">
        <v>200</v>
      </c>
      <c r="H293" s="137">
        <v>192.3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38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133</v>
      </c>
      <c r="AT293" s="145" t="s">
        <v>129</v>
      </c>
      <c r="AU293" s="145" t="s">
        <v>83</v>
      </c>
      <c r="AY293" s="16" t="s">
        <v>127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6" t="s">
        <v>81</v>
      </c>
      <c r="BK293" s="146">
        <f>ROUND(I293*H293,2)</f>
        <v>0</v>
      </c>
      <c r="BL293" s="16" t="s">
        <v>133</v>
      </c>
      <c r="BM293" s="145" t="s">
        <v>888</v>
      </c>
    </row>
    <row r="294" spans="2:65" s="1" customFormat="1" ht="21.75" customHeight="1">
      <c r="B294" s="132"/>
      <c r="C294" s="133" t="s">
        <v>515</v>
      </c>
      <c r="D294" s="133" t="s">
        <v>129</v>
      </c>
      <c r="E294" s="134" t="s">
        <v>889</v>
      </c>
      <c r="F294" s="135" t="s">
        <v>890</v>
      </c>
      <c r="G294" s="136" t="s">
        <v>200</v>
      </c>
      <c r="H294" s="137">
        <v>0.14000000000000001</v>
      </c>
      <c r="I294" s="138"/>
      <c r="J294" s="139">
        <f>ROUND(I294*H294,2)</f>
        <v>0</v>
      </c>
      <c r="K294" s="140"/>
      <c r="L294" s="31"/>
      <c r="M294" s="141" t="s">
        <v>1</v>
      </c>
      <c r="N294" s="142" t="s">
        <v>38</v>
      </c>
      <c r="P294" s="143">
        <f>O294*H294</f>
        <v>0</v>
      </c>
      <c r="Q294" s="143">
        <v>0</v>
      </c>
      <c r="R294" s="143">
        <f>Q294*H294</f>
        <v>0</v>
      </c>
      <c r="S294" s="143">
        <v>0</v>
      </c>
      <c r="T294" s="144">
        <f>S294*H294</f>
        <v>0</v>
      </c>
      <c r="AR294" s="145" t="s">
        <v>133</v>
      </c>
      <c r="AT294" s="145" t="s">
        <v>129</v>
      </c>
      <c r="AU294" s="145" t="s">
        <v>83</v>
      </c>
      <c r="AY294" s="16" t="s">
        <v>127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6" t="s">
        <v>81</v>
      </c>
      <c r="BK294" s="146">
        <f>ROUND(I294*H294,2)</f>
        <v>0</v>
      </c>
      <c r="BL294" s="16" t="s">
        <v>133</v>
      </c>
      <c r="BM294" s="145" t="s">
        <v>891</v>
      </c>
    </row>
    <row r="295" spans="2:65" s="1" customFormat="1" ht="24.2" customHeight="1">
      <c r="B295" s="132"/>
      <c r="C295" s="133" t="s">
        <v>519</v>
      </c>
      <c r="D295" s="133" t="s">
        <v>129</v>
      </c>
      <c r="E295" s="134" t="s">
        <v>892</v>
      </c>
      <c r="F295" s="135" t="s">
        <v>893</v>
      </c>
      <c r="G295" s="136" t="s">
        <v>200</v>
      </c>
      <c r="H295" s="137">
        <v>192.02</v>
      </c>
      <c r="I295" s="138"/>
      <c r="J295" s="139">
        <f>ROUND(I295*H295,2)</f>
        <v>0</v>
      </c>
      <c r="K295" s="140"/>
      <c r="L295" s="31"/>
      <c r="M295" s="141" t="s">
        <v>1</v>
      </c>
      <c r="N295" s="142" t="s">
        <v>38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133</v>
      </c>
      <c r="AT295" s="145" t="s">
        <v>129</v>
      </c>
      <c r="AU295" s="145" t="s">
        <v>83</v>
      </c>
      <c r="AY295" s="16" t="s">
        <v>127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6" t="s">
        <v>81</v>
      </c>
      <c r="BK295" s="146">
        <f>ROUND(I295*H295,2)</f>
        <v>0</v>
      </c>
      <c r="BL295" s="16" t="s">
        <v>133</v>
      </c>
      <c r="BM295" s="145" t="s">
        <v>894</v>
      </c>
    </row>
    <row r="296" spans="2:65" s="11" customFormat="1" ht="22.9" customHeight="1">
      <c r="B296" s="120"/>
      <c r="D296" s="121" t="s">
        <v>72</v>
      </c>
      <c r="E296" s="130" t="s">
        <v>602</v>
      </c>
      <c r="F296" s="130" t="s">
        <v>603</v>
      </c>
      <c r="I296" s="123"/>
      <c r="J296" s="131">
        <f>BK296</f>
        <v>0</v>
      </c>
      <c r="L296" s="120"/>
      <c r="M296" s="125"/>
      <c r="P296" s="126">
        <f>P297</f>
        <v>0</v>
      </c>
      <c r="R296" s="126">
        <f>R297</f>
        <v>0</v>
      </c>
      <c r="T296" s="127">
        <f>T297</f>
        <v>0</v>
      </c>
      <c r="AR296" s="121" t="s">
        <v>81</v>
      </c>
      <c r="AT296" s="128" t="s">
        <v>72</v>
      </c>
      <c r="AU296" s="128" t="s">
        <v>81</v>
      </c>
      <c r="AY296" s="121" t="s">
        <v>127</v>
      </c>
      <c r="BK296" s="129">
        <f>BK297</f>
        <v>0</v>
      </c>
    </row>
    <row r="297" spans="2:65" s="1" customFormat="1" ht="24.2" customHeight="1">
      <c r="B297" s="132"/>
      <c r="C297" s="133" t="s">
        <v>523</v>
      </c>
      <c r="D297" s="133" t="s">
        <v>129</v>
      </c>
      <c r="E297" s="134" t="s">
        <v>895</v>
      </c>
      <c r="F297" s="135" t="s">
        <v>606</v>
      </c>
      <c r="G297" s="136" t="s">
        <v>200</v>
      </c>
      <c r="H297" s="137">
        <v>3298.97</v>
      </c>
      <c r="I297" s="138"/>
      <c r="J297" s="139">
        <f>ROUND(I297*H297,2)</f>
        <v>0</v>
      </c>
      <c r="K297" s="140"/>
      <c r="L297" s="31"/>
      <c r="M297" s="176" t="s">
        <v>1</v>
      </c>
      <c r="N297" s="177" t="s">
        <v>38</v>
      </c>
      <c r="O297" s="178"/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AR297" s="145" t="s">
        <v>133</v>
      </c>
      <c r="AT297" s="145" t="s">
        <v>129</v>
      </c>
      <c r="AU297" s="145" t="s">
        <v>83</v>
      </c>
      <c r="AY297" s="16" t="s">
        <v>127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6" t="s">
        <v>81</v>
      </c>
      <c r="BK297" s="146">
        <f>ROUND(I297*H297,2)</f>
        <v>0</v>
      </c>
      <c r="BL297" s="16" t="s">
        <v>133</v>
      </c>
      <c r="BM297" s="145" t="s">
        <v>896</v>
      </c>
    </row>
    <row r="298" spans="2:65" s="1" customFormat="1" ht="6.95" customHeight="1">
      <c r="B298" s="43"/>
      <c r="C298" s="44"/>
      <c r="D298" s="44"/>
      <c r="E298" s="44"/>
      <c r="F298" s="44"/>
      <c r="G298" s="44"/>
      <c r="H298" s="44"/>
      <c r="I298" s="44"/>
      <c r="J298" s="44"/>
      <c r="K298" s="44"/>
      <c r="L298" s="31"/>
    </row>
  </sheetData>
  <autoFilter ref="C124:K297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2"/>
  <sheetViews>
    <sheetView showGridLines="0" topLeftCell="A30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Kaplice, ul. Generála Fanty - obnova vodovodu a kanalizace (1. etapa)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30" customHeight="1">
      <c r="B9" s="31"/>
      <c r="E9" s="188" t="s">
        <v>897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/>
      <c r="L17" s="31"/>
    </row>
    <row r="18" spans="2:12" s="1" customFormat="1" ht="18" customHeight="1">
      <c r="B18" s="31"/>
      <c r="E18" s="230"/>
      <c r="F18" s="210"/>
      <c r="G18" s="210"/>
      <c r="H18" s="210"/>
      <c r="I18" s="26" t="s">
        <v>27</v>
      </c>
      <c r="J18" s="27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ROUND((SUM(BE125:BE241)),  2)</f>
        <v>0</v>
      </c>
      <c r="I33" s="91">
        <v>0.21</v>
      </c>
      <c r="J33" s="90">
        <f>ROUND(((SUM(BE125:BE241))*I33),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ROUND((SUM(BF125:BF241)),  2)</f>
        <v>0</v>
      </c>
      <c r="I34" s="91">
        <v>0.15</v>
      </c>
      <c r="J34" s="90">
        <f>ROUND(((SUM(BF125:BF241))*I34),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ROUND((SUM(BG125:BG241)),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ROUND((SUM(BH125:BH241)),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ROUND((SUM(BI125:BI241)),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Kaplice, ul. Generála Fanty - obnova vodovodu a kanalizace (1. etapa)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30" customHeight="1">
      <c r="B87" s="31"/>
      <c r="E87" s="188" t="str">
        <f>E9</f>
        <v>4304c - SO 03 - Přípojky vodovodní a kanalizační (1. etapa)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Město kaplice, náměstí 70, 382 41 Kaplice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/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J125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J174</f>
        <v>0</v>
      </c>
      <c r="L99" s="107"/>
    </row>
    <row r="100" spans="2:12" s="9" customFormat="1" ht="19.899999999999999" customHeight="1">
      <c r="B100" s="107"/>
      <c r="D100" s="108" t="s">
        <v>898</v>
      </c>
      <c r="E100" s="109"/>
      <c r="F100" s="109"/>
      <c r="G100" s="109"/>
      <c r="H100" s="109"/>
      <c r="I100" s="109"/>
      <c r="J100" s="110">
        <f>J184</f>
        <v>0</v>
      </c>
      <c r="L100" s="107"/>
    </row>
    <row r="101" spans="2:12" s="9" customFormat="1" ht="19.899999999999999" customHeight="1">
      <c r="B101" s="107"/>
      <c r="D101" s="108" t="s">
        <v>899</v>
      </c>
      <c r="E101" s="109"/>
      <c r="F101" s="109"/>
      <c r="G101" s="109"/>
      <c r="H101" s="109"/>
      <c r="I101" s="109"/>
      <c r="J101" s="110">
        <f>J195</f>
        <v>0</v>
      </c>
      <c r="L101" s="107"/>
    </row>
    <row r="102" spans="2:12" s="9" customFormat="1" ht="19.899999999999999" customHeight="1">
      <c r="B102" s="107"/>
      <c r="D102" s="108" t="s">
        <v>107</v>
      </c>
      <c r="E102" s="109"/>
      <c r="F102" s="109"/>
      <c r="G102" s="109"/>
      <c r="H102" s="109"/>
      <c r="I102" s="109"/>
      <c r="J102" s="110">
        <f>J227</f>
        <v>0</v>
      </c>
      <c r="L102" s="107"/>
    </row>
    <row r="103" spans="2:12" s="9" customFormat="1" ht="14.85" customHeight="1">
      <c r="B103" s="107"/>
      <c r="D103" s="108" t="s">
        <v>108</v>
      </c>
      <c r="E103" s="109"/>
      <c r="F103" s="109"/>
      <c r="G103" s="109"/>
      <c r="H103" s="109"/>
      <c r="I103" s="109"/>
      <c r="J103" s="110">
        <f>J228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J234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J240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26.25" customHeight="1">
      <c r="B115" s="31"/>
      <c r="E115" s="227" t="str">
        <f>E7</f>
        <v>Kaplice, ul. Generála Fanty - obnova vodovodu a kanalizace (1. etapa)</v>
      </c>
      <c r="F115" s="228"/>
      <c r="G115" s="228"/>
      <c r="H115" s="228"/>
      <c r="L115" s="31"/>
    </row>
    <row r="116" spans="2:65" s="1" customFormat="1" ht="12" customHeight="1">
      <c r="B116" s="31"/>
      <c r="C116" s="26" t="s">
        <v>94</v>
      </c>
      <c r="L116" s="31"/>
    </row>
    <row r="117" spans="2:65" s="1" customFormat="1" ht="30" customHeight="1">
      <c r="B117" s="31"/>
      <c r="E117" s="188" t="str">
        <f>E9</f>
        <v>4304c - SO 03 - Přípojky vodovodní a kanalizační (1. etapa)</v>
      </c>
      <c r="F117" s="229"/>
      <c r="G117" s="229"/>
      <c r="H117" s="229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/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Město kaplice, náměstí 70, 382 41 Kaplice</v>
      </c>
      <c r="I121" s="26" t="s">
        <v>29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28</v>
      </c>
      <c r="F122" s="24" t="str">
        <f>IF(E18="","",E18)</f>
        <v/>
      </c>
      <c r="I122" s="26" t="s">
        <v>31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58</v>
      </c>
      <c r="E124" s="113" t="s">
        <v>54</v>
      </c>
      <c r="F124" s="113" t="s">
        <v>55</v>
      </c>
      <c r="G124" s="113" t="s">
        <v>114</v>
      </c>
      <c r="H124" s="113" t="s">
        <v>115</v>
      </c>
      <c r="I124" s="113" t="s">
        <v>116</v>
      </c>
      <c r="J124" s="114" t="s">
        <v>98</v>
      </c>
      <c r="K124" s="115" t="s">
        <v>117</v>
      </c>
      <c r="L124" s="111"/>
      <c r="M124" s="58" t="s">
        <v>1</v>
      </c>
      <c r="N124" s="59" t="s">
        <v>37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241.15344300000001</v>
      </c>
      <c r="S125" s="52"/>
      <c r="T125" s="118">
        <f>T126</f>
        <v>0</v>
      </c>
      <c r="AT125" s="16" t="s">
        <v>72</v>
      </c>
      <c r="AU125" s="16" t="s">
        <v>100</v>
      </c>
      <c r="BK125" s="119">
        <f>BK126</f>
        <v>0</v>
      </c>
    </row>
    <row r="126" spans="2:65" s="11" customFormat="1" ht="25.9" customHeight="1">
      <c r="B126" s="120"/>
      <c r="D126" s="121" t="s">
        <v>72</v>
      </c>
      <c r="E126" s="122" t="s">
        <v>125</v>
      </c>
      <c r="F126" s="122" t="s">
        <v>126</v>
      </c>
      <c r="I126" s="123"/>
      <c r="J126" s="124">
        <f>BK126</f>
        <v>0</v>
      </c>
      <c r="L126" s="120"/>
      <c r="M126" s="125"/>
      <c r="P126" s="126">
        <f>P127+P174+P184+P195+P227+P234+P240</f>
        <v>0</v>
      </c>
      <c r="R126" s="126">
        <f>R127+R174+R184+R195+R227+R234+R240</f>
        <v>241.15344300000001</v>
      </c>
      <c r="T126" s="127">
        <f>T127+T174+T184+T195+T227+T234+T240</f>
        <v>0</v>
      </c>
      <c r="AR126" s="121" t="s">
        <v>81</v>
      </c>
      <c r="AT126" s="128" t="s">
        <v>72</v>
      </c>
      <c r="AU126" s="128" t="s">
        <v>73</v>
      </c>
      <c r="AY126" s="121" t="s">
        <v>127</v>
      </c>
      <c r="BK126" s="129">
        <f>BK127+BK174+BK184+BK195+BK227+BK234+BK240</f>
        <v>0</v>
      </c>
    </row>
    <row r="127" spans="2:65" s="11" customFormat="1" ht="22.9" customHeight="1">
      <c r="B127" s="120"/>
      <c r="D127" s="121" t="s">
        <v>72</v>
      </c>
      <c r="E127" s="130" t="s">
        <v>81</v>
      </c>
      <c r="F127" s="130" t="s">
        <v>128</v>
      </c>
      <c r="I127" s="123"/>
      <c r="J127" s="131">
        <f>BK127</f>
        <v>0</v>
      </c>
      <c r="L127" s="120"/>
      <c r="M127" s="125"/>
      <c r="P127" s="126">
        <f>SUM(P128:P173)</f>
        <v>0</v>
      </c>
      <c r="R127" s="126">
        <f>SUM(R128:R173)</f>
        <v>240.74188800000002</v>
      </c>
      <c r="T127" s="127">
        <f>SUM(T128:T173)</f>
        <v>0</v>
      </c>
      <c r="AR127" s="121" t="s">
        <v>81</v>
      </c>
      <c r="AT127" s="128" t="s">
        <v>72</v>
      </c>
      <c r="AU127" s="128" t="s">
        <v>81</v>
      </c>
      <c r="AY127" s="121" t="s">
        <v>127</v>
      </c>
      <c r="BK127" s="129">
        <f>SUM(BK128:BK173)</f>
        <v>0</v>
      </c>
    </row>
    <row r="128" spans="2:65" s="1" customFormat="1" ht="24.2" customHeight="1">
      <c r="B128" s="132"/>
      <c r="C128" s="133" t="s">
        <v>81</v>
      </c>
      <c r="D128" s="133" t="s">
        <v>129</v>
      </c>
      <c r="E128" s="134" t="s">
        <v>900</v>
      </c>
      <c r="F128" s="135" t="s">
        <v>901</v>
      </c>
      <c r="G128" s="136" t="s">
        <v>132</v>
      </c>
      <c r="H128" s="137">
        <v>21.6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38</v>
      </c>
      <c r="P128" s="143">
        <f>O128*H128</f>
        <v>0</v>
      </c>
      <c r="Q128" s="143">
        <v>1.068E-2</v>
      </c>
      <c r="R128" s="143">
        <f>Q128*H128</f>
        <v>0.23068800000000003</v>
      </c>
      <c r="S128" s="143">
        <v>0</v>
      </c>
      <c r="T128" s="144">
        <f>S128*H128</f>
        <v>0</v>
      </c>
      <c r="AR128" s="145" t="s">
        <v>133</v>
      </c>
      <c r="AT128" s="145" t="s">
        <v>129</v>
      </c>
      <c r="AU128" s="145" t="s">
        <v>83</v>
      </c>
      <c r="AY128" s="16" t="s">
        <v>127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81</v>
      </c>
      <c r="BK128" s="146">
        <f>ROUND(I128*H128,2)</f>
        <v>0</v>
      </c>
      <c r="BL128" s="16" t="s">
        <v>133</v>
      </c>
      <c r="BM128" s="145" t="s">
        <v>902</v>
      </c>
    </row>
    <row r="129" spans="2:65" s="12" customFormat="1" ht="11.25">
      <c r="B129" s="151"/>
      <c r="D129" s="147" t="s">
        <v>154</v>
      </c>
      <c r="E129" s="152" t="s">
        <v>1</v>
      </c>
      <c r="F129" s="153" t="s">
        <v>903</v>
      </c>
      <c r="H129" s="154">
        <v>21.6</v>
      </c>
      <c r="I129" s="155"/>
      <c r="L129" s="151"/>
      <c r="M129" s="156"/>
      <c r="T129" s="157"/>
      <c r="AT129" s="152" t="s">
        <v>154</v>
      </c>
      <c r="AU129" s="152" t="s">
        <v>83</v>
      </c>
      <c r="AV129" s="12" t="s">
        <v>83</v>
      </c>
      <c r="AW129" s="12" t="s">
        <v>30</v>
      </c>
      <c r="AX129" s="12" t="s">
        <v>81</v>
      </c>
      <c r="AY129" s="152" t="s">
        <v>127</v>
      </c>
    </row>
    <row r="130" spans="2:65" s="1" customFormat="1" ht="24.2" customHeight="1">
      <c r="B130" s="132"/>
      <c r="C130" s="133" t="s">
        <v>83</v>
      </c>
      <c r="D130" s="133" t="s">
        <v>129</v>
      </c>
      <c r="E130" s="134" t="s">
        <v>146</v>
      </c>
      <c r="F130" s="135" t="s">
        <v>147</v>
      </c>
      <c r="G130" s="136" t="s">
        <v>132</v>
      </c>
      <c r="H130" s="137">
        <v>48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38</v>
      </c>
      <c r="P130" s="143">
        <f>O130*H130</f>
        <v>0</v>
      </c>
      <c r="Q130" s="143">
        <v>3.6900000000000002E-2</v>
      </c>
      <c r="R130" s="143">
        <f>Q130*H130</f>
        <v>1.7712000000000001</v>
      </c>
      <c r="S130" s="143">
        <v>0</v>
      </c>
      <c r="T130" s="144">
        <f>S130*H130</f>
        <v>0</v>
      </c>
      <c r="AR130" s="145" t="s">
        <v>133</v>
      </c>
      <c r="AT130" s="145" t="s">
        <v>129</v>
      </c>
      <c r="AU130" s="145" t="s">
        <v>83</v>
      </c>
      <c r="AY130" s="16" t="s">
        <v>127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81</v>
      </c>
      <c r="BK130" s="146">
        <f>ROUND(I130*H130,2)</f>
        <v>0</v>
      </c>
      <c r="BL130" s="16" t="s">
        <v>133</v>
      </c>
      <c r="BM130" s="145" t="s">
        <v>904</v>
      </c>
    </row>
    <row r="131" spans="2:65" s="12" customFormat="1" ht="11.25">
      <c r="B131" s="151"/>
      <c r="D131" s="147" t="s">
        <v>154</v>
      </c>
      <c r="E131" s="152" t="s">
        <v>1</v>
      </c>
      <c r="F131" s="153" t="s">
        <v>905</v>
      </c>
      <c r="H131" s="154">
        <v>48</v>
      </c>
      <c r="I131" s="155"/>
      <c r="L131" s="151"/>
      <c r="M131" s="156"/>
      <c r="T131" s="157"/>
      <c r="AT131" s="152" t="s">
        <v>154</v>
      </c>
      <c r="AU131" s="152" t="s">
        <v>83</v>
      </c>
      <c r="AV131" s="12" t="s">
        <v>83</v>
      </c>
      <c r="AW131" s="12" t="s">
        <v>30</v>
      </c>
      <c r="AX131" s="12" t="s">
        <v>81</v>
      </c>
      <c r="AY131" s="152" t="s">
        <v>127</v>
      </c>
    </row>
    <row r="132" spans="2:65" s="1" customFormat="1" ht="33" customHeight="1">
      <c r="B132" s="132"/>
      <c r="C132" s="133" t="s">
        <v>141</v>
      </c>
      <c r="D132" s="133" t="s">
        <v>129</v>
      </c>
      <c r="E132" s="134" t="s">
        <v>906</v>
      </c>
      <c r="F132" s="135" t="s">
        <v>907</v>
      </c>
      <c r="G132" s="136" t="s">
        <v>152</v>
      </c>
      <c r="H132" s="137">
        <v>74.287999999999997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38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133</v>
      </c>
      <c r="AT132" s="145" t="s">
        <v>129</v>
      </c>
      <c r="AU132" s="145" t="s">
        <v>83</v>
      </c>
      <c r="AY132" s="16" t="s">
        <v>127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81</v>
      </c>
      <c r="BK132" s="146">
        <f>ROUND(I132*H132,2)</f>
        <v>0</v>
      </c>
      <c r="BL132" s="16" t="s">
        <v>133</v>
      </c>
      <c r="BM132" s="145" t="s">
        <v>908</v>
      </c>
    </row>
    <row r="133" spans="2:65" s="12" customFormat="1" ht="11.25">
      <c r="B133" s="151"/>
      <c r="D133" s="147" t="s">
        <v>154</v>
      </c>
      <c r="E133" s="152" t="s">
        <v>1</v>
      </c>
      <c r="F133" s="153" t="s">
        <v>909</v>
      </c>
      <c r="H133" s="154">
        <v>74.287999999999997</v>
      </c>
      <c r="I133" s="155"/>
      <c r="L133" s="151"/>
      <c r="M133" s="156"/>
      <c r="T133" s="157"/>
      <c r="AT133" s="152" t="s">
        <v>154</v>
      </c>
      <c r="AU133" s="152" t="s">
        <v>83</v>
      </c>
      <c r="AV133" s="12" t="s">
        <v>83</v>
      </c>
      <c r="AW133" s="12" t="s">
        <v>30</v>
      </c>
      <c r="AX133" s="12" t="s">
        <v>81</v>
      </c>
      <c r="AY133" s="152" t="s">
        <v>127</v>
      </c>
    </row>
    <row r="134" spans="2:65" s="1" customFormat="1" ht="33" customHeight="1">
      <c r="B134" s="132"/>
      <c r="C134" s="133" t="s">
        <v>133</v>
      </c>
      <c r="D134" s="133" t="s">
        <v>129</v>
      </c>
      <c r="E134" s="134" t="s">
        <v>910</v>
      </c>
      <c r="F134" s="135" t="s">
        <v>911</v>
      </c>
      <c r="G134" s="136" t="s">
        <v>152</v>
      </c>
      <c r="H134" s="137">
        <v>311.28800000000001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133</v>
      </c>
      <c r="AT134" s="145" t="s">
        <v>129</v>
      </c>
      <c r="AU134" s="145" t="s">
        <v>83</v>
      </c>
      <c r="AY134" s="16" t="s">
        <v>127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81</v>
      </c>
      <c r="BK134" s="146">
        <f>ROUND(I134*H134,2)</f>
        <v>0</v>
      </c>
      <c r="BL134" s="16" t="s">
        <v>133</v>
      </c>
      <c r="BM134" s="145" t="s">
        <v>912</v>
      </c>
    </row>
    <row r="135" spans="2:65" s="12" customFormat="1" ht="22.5">
      <c r="B135" s="151"/>
      <c r="D135" s="147" t="s">
        <v>154</v>
      </c>
      <c r="E135" s="152" t="s">
        <v>1</v>
      </c>
      <c r="F135" s="153" t="s">
        <v>913</v>
      </c>
      <c r="H135" s="154">
        <v>309.41000000000003</v>
      </c>
      <c r="I135" s="155"/>
      <c r="L135" s="151"/>
      <c r="M135" s="156"/>
      <c r="T135" s="157"/>
      <c r="AT135" s="152" t="s">
        <v>154</v>
      </c>
      <c r="AU135" s="152" t="s">
        <v>83</v>
      </c>
      <c r="AV135" s="12" t="s">
        <v>83</v>
      </c>
      <c r="AW135" s="12" t="s">
        <v>30</v>
      </c>
      <c r="AX135" s="12" t="s">
        <v>73</v>
      </c>
      <c r="AY135" s="152" t="s">
        <v>127</v>
      </c>
    </row>
    <row r="136" spans="2:65" s="12" customFormat="1" ht="11.25">
      <c r="B136" s="151"/>
      <c r="D136" s="147" t="s">
        <v>154</v>
      </c>
      <c r="E136" s="152" t="s">
        <v>1</v>
      </c>
      <c r="F136" s="153" t="s">
        <v>914</v>
      </c>
      <c r="H136" s="154">
        <v>79.7</v>
      </c>
      <c r="I136" s="155"/>
      <c r="L136" s="151"/>
      <c r="M136" s="156"/>
      <c r="T136" s="157"/>
      <c r="AT136" s="152" t="s">
        <v>154</v>
      </c>
      <c r="AU136" s="152" t="s">
        <v>83</v>
      </c>
      <c r="AV136" s="12" t="s">
        <v>83</v>
      </c>
      <c r="AW136" s="12" t="s">
        <v>30</v>
      </c>
      <c r="AX136" s="12" t="s">
        <v>73</v>
      </c>
      <c r="AY136" s="152" t="s">
        <v>127</v>
      </c>
    </row>
    <row r="137" spans="2:65" s="14" customFormat="1" ht="11.25">
      <c r="B137" s="181"/>
      <c r="D137" s="147" t="s">
        <v>154</v>
      </c>
      <c r="E137" s="182" t="s">
        <v>1</v>
      </c>
      <c r="F137" s="183" t="s">
        <v>638</v>
      </c>
      <c r="H137" s="184">
        <v>389.11</v>
      </c>
      <c r="I137" s="185"/>
      <c r="L137" s="181"/>
      <c r="M137" s="186"/>
      <c r="T137" s="187"/>
      <c r="AT137" s="182" t="s">
        <v>154</v>
      </c>
      <c r="AU137" s="182" t="s">
        <v>83</v>
      </c>
      <c r="AV137" s="14" t="s">
        <v>141</v>
      </c>
      <c r="AW137" s="14" t="s">
        <v>30</v>
      </c>
      <c r="AX137" s="14" t="s">
        <v>73</v>
      </c>
      <c r="AY137" s="182" t="s">
        <v>127</v>
      </c>
    </row>
    <row r="138" spans="2:65" s="12" customFormat="1" ht="11.25">
      <c r="B138" s="151"/>
      <c r="D138" s="147" t="s">
        <v>154</v>
      </c>
      <c r="E138" s="152" t="s">
        <v>1</v>
      </c>
      <c r="F138" s="153" t="s">
        <v>915</v>
      </c>
      <c r="H138" s="154">
        <v>311.28800000000001</v>
      </c>
      <c r="I138" s="155"/>
      <c r="L138" s="151"/>
      <c r="M138" s="156"/>
      <c r="T138" s="157"/>
      <c r="AT138" s="152" t="s">
        <v>154</v>
      </c>
      <c r="AU138" s="152" t="s">
        <v>83</v>
      </c>
      <c r="AV138" s="12" t="s">
        <v>83</v>
      </c>
      <c r="AW138" s="12" t="s">
        <v>30</v>
      </c>
      <c r="AX138" s="12" t="s">
        <v>81</v>
      </c>
      <c r="AY138" s="152" t="s">
        <v>127</v>
      </c>
    </row>
    <row r="139" spans="2:65" s="1" customFormat="1" ht="33" customHeight="1">
      <c r="B139" s="132"/>
      <c r="C139" s="133" t="s">
        <v>149</v>
      </c>
      <c r="D139" s="133" t="s">
        <v>129</v>
      </c>
      <c r="E139" s="134" t="s">
        <v>916</v>
      </c>
      <c r="F139" s="135" t="s">
        <v>917</v>
      </c>
      <c r="G139" s="136" t="s">
        <v>152</v>
      </c>
      <c r="H139" s="137">
        <v>18.571999999999999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38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133</v>
      </c>
      <c r="AT139" s="145" t="s">
        <v>129</v>
      </c>
      <c r="AU139" s="145" t="s">
        <v>83</v>
      </c>
      <c r="AY139" s="16" t="s">
        <v>127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6" t="s">
        <v>81</v>
      </c>
      <c r="BK139" s="146">
        <f>ROUND(I139*H139,2)</f>
        <v>0</v>
      </c>
      <c r="BL139" s="16" t="s">
        <v>133</v>
      </c>
      <c r="BM139" s="145" t="s">
        <v>918</v>
      </c>
    </row>
    <row r="140" spans="2:65" s="12" customFormat="1" ht="11.25">
      <c r="B140" s="151"/>
      <c r="D140" s="147" t="s">
        <v>154</v>
      </c>
      <c r="E140" s="152" t="s">
        <v>1</v>
      </c>
      <c r="F140" s="153" t="s">
        <v>919</v>
      </c>
      <c r="H140" s="154">
        <v>18.571999999999999</v>
      </c>
      <c r="I140" s="155"/>
      <c r="L140" s="151"/>
      <c r="M140" s="156"/>
      <c r="T140" s="157"/>
      <c r="AT140" s="152" t="s">
        <v>154</v>
      </c>
      <c r="AU140" s="152" t="s">
        <v>83</v>
      </c>
      <c r="AV140" s="12" t="s">
        <v>83</v>
      </c>
      <c r="AW140" s="12" t="s">
        <v>30</v>
      </c>
      <c r="AX140" s="12" t="s">
        <v>81</v>
      </c>
      <c r="AY140" s="152" t="s">
        <v>127</v>
      </c>
    </row>
    <row r="141" spans="2:65" s="1" customFormat="1" ht="33" customHeight="1">
      <c r="B141" s="132"/>
      <c r="C141" s="133" t="s">
        <v>156</v>
      </c>
      <c r="D141" s="133" t="s">
        <v>129</v>
      </c>
      <c r="E141" s="134" t="s">
        <v>920</v>
      </c>
      <c r="F141" s="135" t="s">
        <v>921</v>
      </c>
      <c r="G141" s="136" t="s">
        <v>152</v>
      </c>
      <c r="H141" s="137">
        <v>77.822000000000003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38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133</v>
      </c>
      <c r="AT141" s="145" t="s">
        <v>129</v>
      </c>
      <c r="AU141" s="145" t="s">
        <v>83</v>
      </c>
      <c r="AY141" s="16" t="s">
        <v>127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81</v>
      </c>
      <c r="BK141" s="146">
        <f>ROUND(I141*H141,2)</f>
        <v>0</v>
      </c>
      <c r="BL141" s="16" t="s">
        <v>133</v>
      </c>
      <c r="BM141" s="145" t="s">
        <v>922</v>
      </c>
    </row>
    <row r="142" spans="2:65" s="12" customFormat="1" ht="11.25">
      <c r="B142" s="151"/>
      <c r="D142" s="147" t="s">
        <v>154</v>
      </c>
      <c r="E142" s="152" t="s">
        <v>1</v>
      </c>
      <c r="F142" s="153" t="s">
        <v>923</v>
      </c>
      <c r="H142" s="154">
        <v>77.822000000000003</v>
      </c>
      <c r="I142" s="155"/>
      <c r="L142" s="151"/>
      <c r="M142" s="156"/>
      <c r="T142" s="157"/>
      <c r="AT142" s="152" t="s">
        <v>154</v>
      </c>
      <c r="AU142" s="152" t="s">
        <v>83</v>
      </c>
      <c r="AV142" s="12" t="s">
        <v>83</v>
      </c>
      <c r="AW142" s="12" t="s">
        <v>30</v>
      </c>
      <c r="AX142" s="12" t="s">
        <v>81</v>
      </c>
      <c r="AY142" s="152" t="s">
        <v>127</v>
      </c>
    </row>
    <row r="143" spans="2:65" s="1" customFormat="1" ht="24.2" customHeight="1">
      <c r="B143" s="132"/>
      <c r="C143" s="133" t="s">
        <v>161</v>
      </c>
      <c r="D143" s="133" t="s">
        <v>129</v>
      </c>
      <c r="E143" s="134" t="s">
        <v>162</v>
      </c>
      <c r="F143" s="135" t="s">
        <v>644</v>
      </c>
      <c r="G143" s="136" t="s">
        <v>152</v>
      </c>
      <c r="H143" s="137">
        <v>190.00800000000001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38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133</v>
      </c>
      <c r="AT143" s="145" t="s">
        <v>129</v>
      </c>
      <c r="AU143" s="145" t="s">
        <v>83</v>
      </c>
      <c r="AY143" s="16" t="s">
        <v>127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81</v>
      </c>
      <c r="BK143" s="146">
        <f>ROUND(I143*H143,2)</f>
        <v>0</v>
      </c>
      <c r="BL143" s="16" t="s">
        <v>133</v>
      </c>
      <c r="BM143" s="145" t="s">
        <v>924</v>
      </c>
    </row>
    <row r="144" spans="2:65" s="12" customFormat="1" ht="11.25">
      <c r="B144" s="151"/>
      <c r="D144" s="147" t="s">
        <v>154</v>
      </c>
      <c r="E144" s="152" t="s">
        <v>1</v>
      </c>
      <c r="F144" s="153" t="s">
        <v>925</v>
      </c>
      <c r="H144" s="154">
        <v>190.00800000000001</v>
      </c>
      <c r="I144" s="155"/>
      <c r="L144" s="151"/>
      <c r="M144" s="156"/>
      <c r="T144" s="157"/>
      <c r="AT144" s="152" t="s">
        <v>154</v>
      </c>
      <c r="AU144" s="152" t="s">
        <v>83</v>
      </c>
      <c r="AV144" s="12" t="s">
        <v>83</v>
      </c>
      <c r="AW144" s="12" t="s">
        <v>30</v>
      </c>
      <c r="AX144" s="12" t="s">
        <v>81</v>
      </c>
      <c r="AY144" s="152" t="s">
        <v>127</v>
      </c>
    </row>
    <row r="145" spans="2:65" s="1" customFormat="1" ht="37.9" customHeight="1">
      <c r="B145" s="132"/>
      <c r="C145" s="133" t="s">
        <v>166</v>
      </c>
      <c r="D145" s="133" t="s">
        <v>129</v>
      </c>
      <c r="E145" s="134" t="s">
        <v>176</v>
      </c>
      <c r="F145" s="135" t="s">
        <v>657</v>
      </c>
      <c r="G145" s="136" t="s">
        <v>152</v>
      </c>
      <c r="H145" s="137">
        <v>754.20100000000002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38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133</v>
      </c>
      <c r="AT145" s="145" t="s">
        <v>129</v>
      </c>
      <c r="AU145" s="145" t="s">
        <v>83</v>
      </c>
      <c r="AY145" s="16" t="s">
        <v>127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81</v>
      </c>
      <c r="BK145" s="146">
        <f>ROUND(I145*H145,2)</f>
        <v>0</v>
      </c>
      <c r="BL145" s="16" t="s">
        <v>133</v>
      </c>
      <c r="BM145" s="145" t="s">
        <v>926</v>
      </c>
    </row>
    <row r="146" spans="2:65" s="12" customFormat="1" ht="11.25">
      <c r="B146" s="151"/>
      <c r="D146" s="147" t="s">
        <v>154</v>
      </c>
      <c r="E146" s="152" t="s">
        <v>1</v>
      </c>
      <c r="F146" s="153" t="s">
        <v>927</v>
      </c>
      <c r="H146" s="154">
        <v>481.97300000000001</v>
      </c>
      <c r="I146" s="155"/>
      <c r="L146" s="151"/>
      <c r="M146" s="156"/>
      <c r="T146" s="157"/>
      <c r="AT146" s="152" t="s">
        <v>154</v>
      </c>
      <c r="AU146" s="152" t="s">
        <v>83</v>
      </c>
      <c r="AV146" s="12" t="s">
        <v>83</v>
      </c>
      <c r="AW146" s="12" t="s">
        <v>30</v>
      </c>
      <c r="AX146" s="12" t="s">
        <v>73</v>
      </c>
      <c r="AY146" s="152" t="s">
        <v>127</v>
      </c>
    </row>
    <row r="147" spans="2:65" s="12" customFormat="1" ht="11.25">
      <c r="B147" s="151"/>
      <c r="D147" s="147" t="s">
        <v>154</v>
      </c>
      <c r="E147" s="152" t="s">
        <v>1</v>
      </c>
      <c r="F147" s="153" t="s">
        <v>928</v>
      </c>
      <c r="H147" s="154">
        <v>272.22800000000001</v>
      </c>
      <c r="I147" s="155"/>
      <c r="L147" s="151"/>
      <c r="M147" s="156"/>
      <c r="T147" s="157"/>
      <c r="AT147" s="152" t="s">
        <v>154</v>
      </c>
      <c r="AU147" s="152" t="s">
        <v>83</v>
      </c>
      <c r="AV147" s="12" t="s">
        <v>83</v>
      </c>
      <c r="AW147" s="12" t="s">
        <v>30</v>
      </c>
      <c r="AX147" s="12" t="s">
        <v>73</v>
      </c>
      <c r="AY147" s="152" t="s">
        <v>127</v>
      </c>
    </row>
    <row r="148" spans="2:65" s="13" customFormat="1" ht="11.25">
      <c r="B148" s="158"/>
      <c r="D148" s="147" t="s">
        <v>154</v>
      </c>
      <c r="E148" s="159" t="s">
        <v>1</v>
      </c>
      <c r="F148" s="160" t="s">
        <v>181</v>
      </c>
      <c r="H148" s="161">
        <v>754.20100000000002</v>
      </c>
      <c r="I148" s="162"/>
      <c r="L148" s="158"/>
      <c r="M148" s="163"/>
      <c r="T148" s="164"/>
      <c r="AT148" s="159" t="s">
        <v>154</v>
      </c>
      <c r="AU148" s="159" t="s">
        <v>83</v>
      </c>
      <c r="AV148" s="13" t="s">
        <v>133</v>
      </c>
      <c r="AW148" s="13" t="s">
        <v>30</v>
      </c>
      <c r="AX148" s="13" t="s">
        <v>81</v>
      </c>
      <c r="AY148" s="159" t="s">
        <v>127</v>
      </c>
    </row>
    <row r="149" spans="2:65" s="1" customFormat="1" ht="37.9" customHeight="1">
      <c r="B149" s="132"/>
      <c r="C149" s="133" t="s">
        <v>171</v>
      </c>
      <c r="D149" s="133" t="s">
        <v>129</v>
      </c>
      <c r="E149" s="134" t="s">
        <v>183</v>
      </c>
      <c r="F149" s="135" t="s">
        <v>184</v>
      </c>
      <c r="G149" s="136" t="s">
        <v>152</v>
      </c>
      <c r="H149" s="137">
        <v>209.745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38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133</v>
      </c>
      <c r="AT149" s="145" t="s">
        <v>129</v>
      </c>
      <c r="AU149" s="145" t="s">
        <v>83</v>
      </c>
      <c r="AY149" s="16" t="s">
        <v>127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81</v>
      </c>
      <c r="BK149" s="146">
        <f>ROUND(I149*H149,2)</f>
        <v>0</v>
      </c>
      <c r="BL149" s="16" t="s">
        <v>133</v>
      </c>
      <c r="BM149" s="145" t="s">
        <v>929</v>
      </c>
    </row>
    <row r="150" spans="2:65" s="12" customFormat="1" ht="22.5">
      <c r="B150" s="151"/>
      <c r="D150" s="147" t="s">
        <v>154</v>
      </c>
      <c r="E150" s="152" t="s">
        <v>1</v>
      </c>
      <c r="F150" s="153" t="s">
        <v>930</v>
      </c>
      <c r="H150" s="154">
        <v>209.745</v>
      </c>
      <c r="I150" s="155"/>
      <c r="L150" s="151"/>
      <c r="M150" s="156"/>
      <c r="T150" s="157"/>
      <c r="AT150" s="152" t="s">
        <v>154</v>
      </c>
      <c r="AU150" s="152" t="s">
        <v>83</v>
      </c>
      <c r="AV150" s="12" t="s">
        <v>83</v>
      </c>
      <c r="AW150" s="12" t="s">
        <v>30</v>
      </c>
      <c r="AX150" s="12" t="s">
        <v>81</v>
      </c>
      <c r="AY150" s="152" t="s">
        <v>127</v>
      </c>
    </row>
    <row r="151" spans="2:65" s="1" customFormat="1" ht="24.2" customHeight="1">
      <c r="B151" s="132"/>
      <c r="C151" s="133" t="s">
        <v>175</v>
      </c>
      <c r="D151" s="133" t="s">
        <v>129</v>
      </c>
      <c r="E151" s="134" t="s">
        <v>663</v>
      </c>
      <c r="F151" s="135" t="s">
        <v>664</v>
      </c>
      <c r="G151" s="136" t="s">
        <v>152</v>
      </c>
      <c r="H151" s="137">
        <v>481.97300000000001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38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133</v>
      </c>
      <c r="AT151" s="145" t="s">
        <v>129</v>
      </c>
      <c r="AU151" s="145" t="s">
        <v>83</v>
      </c>
      <c r="AY151" s="16" t="s">
        <v>127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81</v>
      </c>
      <c r="BK151" s="146">
        <f>ROUND(I151*H151,2)</f>
        <v>0</v>
      </c>
      <c r="BL151" s="16" t="s">
        <v>133</v>
      </c>
      <c r="BM151" s="145" t="s">
        <v>931</v>
      </c>
    </row>
    <row r="152" spans="2:65" s="12" customFormat="1" ht="11.25">
      <c r="B152" s="151"/>
      <c r="D152" s="147" t="s">
        <v>154</v>
      </c>
      <c r="E152" s="152" t="s">
        <v>1</v>
      </c>
      <c r="F152" s="153" t="s">
        <v>932</v>
      </c>
      <c r="H152" s="154">
        <v>209.745</v>
      </c>
      <c r="I152" s="155"/>
      <c r="L152" s="151"/>
      <c r="M152" s="156"/>
      <c r="T152" s="157"/>
      <c r="AT152" s="152" t="s">
        <v>154</v>
      </c>
      <c r="AU152" s="152" t="s">
        <v>83</v>
      </c>
      <c r="AV152" s="12" t="s">
        <v>83</v>
      </c>
      <c r="AW152" s="12" t="s">
        <v>30</v>
      </c>
      <c r="AX152" s="12" t="s">
        <v>73</v>
      </c>
      <c r="AY152" s="152" t="s">
        <v>127</v>
      </c>
    </row>
    <row r="153" spans="2:65" s="12" customFormat="1" ht="11.25">
      <c r="B153" s="151"/>
      <c r="D153" s="147" t="s">
        <v>154</v>
      </c>
      <c r="E153" s="152" t="s">
        <v>1</v>
      </c>
      <c r="F153" s="153" t="s">
        <v>933</v>
      </c>
      <c r="H153" s="154">
        <v>272.22800000000001</v>
      </c>
      <c r="I153" s="155"/>
      <c r="L153" s="151"/>
      <c r="M153" s="156"/>
      <c r="T153" s="157"/>
      <c r="AT153" s="152" t="s">
        <v>154</v>
      </c>
      <c r="AU153" s="152" t="s">
        <v>83</v>
      </c>
      <c r="AV153" s="12" t="s">
        <v>83</v>
      </c>
      <c r="AW153" s="12" t="s">
        <v>30</v>
      </c>
      <c r="AX153" s="12" t="s">
        <v>73</v>
      </c>
      <c r="AY153" s="152" t="s">
        <v>127</v>
      </c>
    </row>
    <row r="154" spans="2:65" s="13" customFormat="1" ht="11.25">
      <c r="B154" s="158"/>
      <c r="D154" s="147" t="s">
        <v>154</v>
      </c>
      <c r="E154" s="159" t="s">
        <v>1</v>
      </c>
      <c r="F154" s="160" t="s">
        <v>181</v>
      </c>
      <c r="H154" s="161">
        <v>481.97300000000001</v>
      </c>
      <c r="I154" s="162"/>
      <c r="L154" s="158"/>
      <c r="M154" s="163"/>
      <c r="T154" s="164"/>
      <c r="AT154" s="159" t="s">
        <v>154</v>
      </c>
      <c r="AU154" s="159" t="s">
        <v>83</v>
      </c>
      <c r="AV154" s="13" t="s">
        <v>133</v>
      </c>
      <c r="AW154" s="13" t="s">
        <v>30</v>
      </c>
      <c r="AX154" s="13" t="s">
        <v>81</v>
      </c>
      <c r="AY154" s="159" t="s">
        <v>127</v>
      </c>
    </row>
    <row r="155" spans="2:65" s="1" customFormat="1" ht="24.2" customHeight="1">
      <c r="B155" s="132"/>
      <c r="C155" s="133" t="s">
        <v>182</v>
      </c>
      <c r="D155" s="133" t="s">
        <v>129</v>
      </c>
      <c r="E155" s="134" t="s">
        <v>198</v>
      </c>
      <c r="F155" s="135" t="s">
        <v>199</v>
      </c>
      <c r="G155" s="136" t="s">
        <v>200</v>
      </c>
      <c r="H155" s="137">
        <v>350.274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38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133</v>
      </c>
      <c r="AT155" s="145" t="s">
        <v>129</v>
      </c>
      <c r="AU155" s="145" t="s">
        <v>83</v>
      </c>
      <c r="AY155" s="16" t="s">
        <v>127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81</v>
      </c>
      <c r="BK155" s="146">
        <f>ROUND(I155*H155,2)</f>
        <v>0</v>
      </c>
      <c r="BL155" s="16" t="s">
        <v>133</v>
      </c>
      <c r="BM155" s="145" t="s">
        <v>934</v>
      </c>
    </row>
    <row r="156" spans="2:65" s="12" customFormat="1" ht="11.25">
      <c r="B156" s="151"/>
      <c r="D156" s="147" t="s">
        <v>154</v>
      </c>
      <c r="E156" s="152" t="s">
        <v>1</v>
      </c>
      <c r="F156" s="153" t="s">
        <v>935</v>
      </c>
      <c r="H156" s="154">
        <v>350.274</v>
      </c>
      <c r="I156" s="155"/>
      <c r="L156" s="151"/>
      <c r="M156" s="156"/>
      <c r="T156" s="157"/>
      <c r="AT156" s="152" t="s">
        <v>154</v>
      </c>
      <c r="AU156" s="152" t="s">
        <v>83</v>
      </c>
      <c r="AV156" s="12" t="s">
        <v>83</v>
      </c>
      <c r="AW156" s="12" t="s">
        <v>30</v>
      </c>
      <c r="AX156" s="12" t="s">
        <v>81</v>
      </c>
      <c r="AY156" s="152" t="s">
        <v>127</v>
      </c>
    </row>
    <row r="157" spans="2:65" s="1" customFormat="1" ht="16.5" customHeight="1">
      <c r="B157" s="132"/>
      <c r="C157" s="133" t="s">
        <v>187</v>
      </c>
      <c r="D157" s="133" t="s">
        <v>129</v>
      </c>
      <c r="E157" s="134" t="s">
        <v>203</v>
      </c>
      <c r="F157" s="135" t="s">
        <v>204</v>
      </c>
      <c r="G157" s="136" t="s">
        <v>152</v>
      </c>
      <c r="H157" s="137">
        <v>209.745</v>
      </c>
      <c r="I157" s="138"/>
      <c r="J157" s="139">
        <f>ROUND(I157*H157,2)</f>
        <v>0</v>
      </c>
      <c r="K157" s="140"/>
      <c r="L157" s="31"/>
      <c r="M157" s="141" t="s">
        <v>1</v>
      </c>
      <c r="N157" s="142" t="s">
        <v>38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133</v>
      </c>
      <c r="AT157" s="145" t="s">
        <v>129</v>
      </c>
      <c r="AU157" s="145" t="s">
        <v>83</v>
      </c>
      <c r="AY157" s="16" t="s">
        <v>127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6" t="s">
        <v>81</v>
      </c>
      <c r="BK157" s="146">
        <f>ROUND(I157*H157,2)</f>
        <v>0</v>
      </c>
      <c r="BL157" s="16" t="s">
        <v>133</v>
      </c>
      <c r="BM157" s="145" t="s">
        <v>936</v>
      </c>
    </row>
    <row r="158" spans="2:65" s="12" customFormat="1" ht="11.25">
      <c r="B158" s="151"/>
      <c r="D158" s="147" t="s">
        <v>154</v>
      </c>
      <c r="E158" s="152" t="s">
        <v>1</v>
      </c>
      <c r="F158" s="153" t="s">
        <v>932</v>
      </c>
      <c r="H158" s="154">
        <v>209.745</v>
      </c>
      <c r="I158" s="155"/>
      <c r="L158" s="151"/>
      <c r="M158" s="156"/>
      <c r="T158" s="157"/>
      <c r="AT158" s="152" t="s">
        <v>154</v>
      </c>
      <c r="AU158" s="152" t="s">
        <v>83</v>
      </c>
      <c r="AV158" s="12" t="s">
        <v>83</v>
      </c>
      <c r="AW158" s="12" t="s">
        <v>30</v>
      </c>
      <c r="AX158" s="12" t="s">
        <v>81</v>
      </c>
      <c r="AY158" s="152" t="s">
        <v>127</v>
      </c>
    </row>
    <row r="159" spans="2:65" s="1" customFormat="1" ht="24.2" customHeight="1">
      <c r="B159" s="132"/>
      <c r="C159" s="133" t="s">
        <v>192</v>
      </c>
      <c r="D159" s="133" t="s">
        <v>129</v>
      </c>
      <c r="E159" s="134" t="s">
        <v>208</v>
      </c>
      <c r="F159" s="135" t="s">
        <v>209</v>
      </c>
      <c r="G159" s="136" t="s">
        <v>152</v>
      </c>
      <c r="H159" s="137">
        <v>272.23</v>
      </c>
      <c r="I159" s="138"/>
      <c r="J159" s="139">
        <f>ROUND(I159*H159,2)</f>
        <v>0</v>
      </c>
      <c r="K159" s="140"/>
      <c r="L159" s="31"/>
      <c r="M159" s="141" t="s">
        <v>1</v>
      </c>
      <c r="N159" s="142" t="s">
        <v>38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133</v>
      </c>
      <c r="AT159" s="145" t="s">
        <v>129</v>
      </c>
      <c r="AU159" s="145" t="s">
        <v>83</v>
      </c>
      <c r="AY159" s="16" t="s">
        <v>127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6" t="s">
        <v>81</v>
      </c>
      <c r="BK159" s="146">
        <f>ROUND(I159*H159,2)</f>
        <v>0</v>
      </c>
      <c r="BL159" s="16" t="s">
        <v>133</v>
      </c>
      <c r="BM159" s="145" t="s">
        <v>937</v>
      </c>
    </row>
    <row r="160" spans="2:65" s="12" customFormat="1" ht="11.25">
      <c r="B160" s="151"/>
      <c r="D160" s="147" t="s">
        <v>154</v>
      </c>
      <c r="E160" s="152" t="s">
        <v>1</v>
      </c>
      <c r="F160" s="153" t="s">
        <v>938</v>
      </c>
      <c r="H160" s="154">
        <v>57.22</v>
      </c>
      <c r="I160" s="155"/>
      <c r="L160" s="151"/>
      <c r="M160" s="156"/>
      <c r="T160" s="157"/>
      <c r="AT160" s="152" t="s">
        <v>154</v>
      </c>
      <c r="AU160" s="152" t="s">
        <v>83</v>
      </c>
      <c r="AV160" s="12" t="s">
        <v>83</v>
      </c>
      <c r="AW160" s="12" t="s">
        <v>30</v>
      </c>
      <c r="AX160" s="12" t="s">
        <v>73</v>
      </c>
      <c r="AY160" s="152" t="s">
        <v>127</v>
      </c>
    </row>
    <row r="161" spans="2:65" s="12" customFormat="1" ht="22.5">
      <c r="B161" s="151"/>
      <c r="D161" s="147" t="s">
        <v>154</v>
      </c>
      <c r="E161" s="152" t="s">
        <v>1</v>
      </c>
      <c r="F161" s="153" t="s">
        <v>939</v>
      </c>
      <c r="H161" s="154">
        <v>175.66</v>
      </c>
      <c r="I161" s="155"/>
      <c r="L161" s="151"/>
      <c r="M161" s="156"/>
      <c r="T161" s="157"/>
      <c r="AT161" s="152" t="s">
        <v>154</v>
      </c>
      <c r="AU161" s="152" t="s">
        <v>83</v>
      </c>
      <c r="AV161" s="12" t="s">
        <v>83</v>
      </c>
      <c r="AW161" s="12" t="s">
        <v>30</v>
      </c>
      <c r="AX161" s="12" t="s">
        <v>73</v>
      </c>
      <c r="AY161" s="152" t="s">
        <v>127</v>
      </c>
    </row>
    <row r="162" spans="2:65" s="12" customFormat="1" ht="11.25">
      <c r="B162" s="151"/>
      <c r="D162" s="147" t="s">
        <v>154</v>
      </c>
      <c r="E162" s="152" t="s">
        <v>1</v>
      </c>
      <c r="F162" s="153" t="s">
        <v>940</v>
      </c>
      <c r="H162" s="154">
        <v>39.35</v>
      </c>
      <c r="I162" s="155"/>
      <c r="L162" s="151"/>
      <c r="M162" s="156"/>
      <c r="T162" s="157"/>
      <c r="AT162" s="152" t="s">
        <v>154</v>
      </c>
      <c r="AU162" s="152" t="s">
        <v>83</v>
      </c>
      <c r="AV162" s="12" t="s">
        <v>83</v>
      </c>
      <c r="AW162" s="12" t="s">
        <v>30</v>
      </c>
      <c r="AX162" s="12" t="s">
        <v>73</v>
      </c>
      <c r="AY162" s="152" t="s">
        <v>127</v>
      </c>
    </row>
    <row r="163" spans="2:65" s="13" customFormat="1" ht="11.25">
      <c r="B163" s="158"/>
      <c r="D163" s="147" t="s">
        <v>154</v>
      </c>
      <c r="E163" s="159" t="s">
        <v>1</v>
      </c>
      <c r="F163" s="160" t="s">
        <v>181</v>
      </c>
      <c r="H163" s="161">
        <v>272.23</v>
      </c>
      <c r="I163" s="162"/>
      <c r="L163" s="158"/>
      <c r="M163" s="163"/>
      <c r="T163" s="164"/>
      <c r="AT163" s="159" t="s">
        <v>154</v>
      </c>
      <c r="AU163" s="159" t="s">
        <v>83</v>
      </c>
      <c r="AV163" s="13" t="s">
        <v>133</v>
      </c>
      <c r="AW163" s="13" t="s">
        <v>30</v>
      </c>
      <c r="AX163" s="13" t="s">
        <v>81</v>
      </c>
      <c r="AY163" s="159" t="s">
        <v>127</v>
      </c>
    </row>
    <row r="164" spans="2:65" s="1" customFormat="1" ht="24.2" customHeight="1">
      <c r="B164" s="132"/>
      <c r="C164" s="133" t="s">
        <v>197</v>
      </c>
      <c r="D164" s="133" t="s">
        <v>129</v>
      </c>
      <c r="E164" s="134" t="s">
        <v>213</v>
      </c>
      <c r="F164" s="135" t="s">
        <v>214</v>
      </c>
      <c r="G164" s="136" t="s">
        <v>152</v>
      </c>
      <c r="H164" s="137">
        <v>119.37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38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133</v>
      </c>
      <c r="AT164" s="145" t="s">
        <v>129</v>
      </c>
      <c r="AU164" s="145" t="s">
        <v>83</v>
      </c>
      <c r="AY164" s="16" t="s">
        <v>127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81</v>
      </c>
      <c r="BK164" s="146">
        <f>ROUND(I164*H164,2)</f>
        <v>0</v>
      </c>
      <c r="BL164" s="16" t="s">
        <v>133</v>
      </c>
      <c r="BM164" s="145" t="s">
        <v>941</v>
      </c>
    </row>
    <row r="165" spans="2:65" s="12" customFormat="1" ht="11.25">
      <c r="B165" s="151"/>
      <c r="D165" s="147" t="s">
        <v>154</v>
      </c>
      <c r="E165" s="152" t="s">
        <v>1</v>
      </c>
      <c r="F165" s="153" t="s">
        <v>942</v>
      </c>
      <c r="H165" s="154">
        <v>24.92</v>
      </c>
      <c r="I165" s="155"/>
      <c r="L165" s="151"/>
      <c r="M165" s="156"/>
      <c r="T165" s="157"/>
      <c r="AT165" s="152" t="s">
        <v>154</v>
      </c>
      <c r="AU165" s="152" t="s">
        <v>83</v>
      </c>
      <c r="AV165" s="12" t="s">
        <v>83</v>
      </c>
      <c r="AW165" s="12" t="s">
        <v>30</v>
      </c>
      <c r="AX165" s="12" t="s">
        <v>73</v>
      </c>
      <c r="AY165" s="152" t="s">
        <v>127</v>
      </c>
    </row>
    <row r="166" spans="2:65" s="12" customFormat="1" ht="22.5">
      <c r="B166" s="151"/>
      <c r="D166" s="147" t="s">
        <v>154</v>
      </c>
      <c r="E166" s="152" t="s">
        <v>1</v>
      </c>
      <c r="F166" s="153" t="s">
        <v>943</v>
      </c>
      <c r="H166" s="154">
        <v>65.91</v>
      </c>
      <c r="I166" s="155"/>
      <c r="L166" s="151"/>
      <c r="M166" s="156"/>
      <c r="T166" s="157"/>
      <c r="AT166" s="152" t="s">
        <v>154</v>
      </c>
      <c r="AU166" s="152" t="s">
        <v>83</v>
      </c>
      <c r="AV166" s="12" t="s">
        <v>83</v>
      </c>
      <c r="AW166" s="12" t="s">
        <v>30</v>
      </c>
      <c r="AX166" s="12" t="s">
        <v>73</v>
      </c>
      <c r="AY166" s="152" t="s">
        <v>127</v>
      </c>
    </row>
    <row r="167" spans="2:65" s="12" customFormat="1" ht="11.25">
      <c r="B167" s="151"/>
      <c r="D167" s="147" t="s">
        <v>154</v>
      </c>
      <c r="E167" s="152" t="s">
        <v>1</v>
      </c>
      <c r="F167" s="153" t="s">
        <v>944</v>
      </c>
      <c r="H167" s="154">
        <v>28.54</v>
      </c>
      <c r="I167" s="155"/>
      <c r="L167" s="151"/>
      <c r="M167" s="156"/>
      <c r="T167" s="157"/>
      <c r="AT167" s="152" t="s">
        <v>154</v>
      </c>
      <c r="AU167" s="152" t="s">
        <v>83</v>
      </c>
      <c r="AV167" s="12" t="s">
        <v>83</v>
      </c>
      <c r="AW167" s="12" t="s">
        <v>30</v>
      </c>
      <c r="AX167" s="12" t="s">
        <v>73</v>
      </c>
      <c r="AY167" s="152" t="s">
        <v>127</v>
      </c>
    </row>
    <row r="168" spans="2:65" s="13" customFormat="1" ht="11.25">
      <c r="B168" s="158"/>
      <c r="D168" s="147" t="s">
        <v>154</v>
      </c>
      <c r="E168" s="159" t="s">
        <v>1</v>
      </c>
      <c r="F168" s="160" t="s">
        <v>181</v>
      </c>
      <c r="H168" s="161">
        <v>119.37</v>
      </c>
      <c r="I168" s="162"/>
      <c r="L168" s="158"/>
      <c r="M168" s="163"/>
      <c r="T168" s="164"/>
      <c r="AT168" s="159" t="s">
        <v>154</v>
      </c>
      <c r="AU168" s="159" t="s">
        <v>83</v>
      </c>
      <c r="AV168" s="13" t="s">
        <v>133</v>
      </c>
      <c r="AW168" s="13" t="s">
        <v>30</v>
      </c>
      <c r="AX168" s="13" t="s">
        <v>81</v>
      </c>
      <c r="AY168" s="159" t="s">
        <v>127</v>
      </c>
    </row>
    <row r="169" spans="2:65" s="1" customFormat="1" ht="16.5" customHeight="1">
      <c r="B169" s="132"/>
      <c r="C169" s="165" t="s">
        <v>8</v>
      </c>
      <c r="D169" s="165" t="s">
        <v>217</v>
      </c>
      <c r="E169" s="166" t="s">
        <v>218</v>
      </c>
      <c r="F169" s="167" t="s">
        <v>219</v>
      </c>
      <c r="G169" s="168" t="s">
        <v>200</v>
      </c>
      <c r="H169" s="169">
        <v>238.74</v>
      </c>
      <c r="I169" s="170"/>
      <c r="J169" s="171">
        <f>ROUND(I169*H169,2)</f>
        <v>0</v>
      </c>
      <c r="K169" s="172"/>
      <c r="L169" s="173"/>
      <c r="M169" s="174" t="s">
        <v>1</v>
      </c>
      <c r="N169" s="175" t="s">
        <v>38</v>
      </c>
      <c r="P169" s="143">
        <f>O169*H169</f>
        <v>0</v>
      </c>
      <c r="Q169" s="143">
        <v>1</v>
      </c>
      <c r="R169" s="143">
        <f>Q169*H169</f>
        <v>238.74</v>
      </c>
      <c r="S169" s="143">
        <v>0</v>
      </c>
      <c r="T169" s="144">
        <f>S169*H169</f>
        <v>0</v>
      </c>
      <c r="AR169" s="145" t="s">
        <v>166</v>
      </c>
      <c r="AT169" s="145" t="s">
        <v>217</v>
      </c>
      <c r="AU169" s="145" t="s">
        <v>83</v>
      </c>
      <c r="AY169" s="16" t="s">
        <v>127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81</v>
      </c>
      <c r="BK169" s="146">
        <f>ROUND(I169*H169,2)</f>
        <v>0</v>
      </c>
      <c r="BL169" s="16" t="s">
        <v>133</v>
      </c>
      <c r="BM169" s="145" t="s">
        <v>945</v>
      </c>
    </row>
    <row r="170" spans="2:65" s="12" customFormat="1" ht="11.25">
      <c r="B170" s="151"/>
      <c r="D170" s="147" t="s">
        <v>154</v>
      </c>
      <c r="F170" s="153" t="s">
        <v>946</v>
      </c>
      <c r="H170" s="154">
        <v>238.74</v>
      </c>
      <c r="I170" s="155"/>
      <c r="L170" s="151"/>
      <c r="M170" s="156"/>
      <c r="T170" s="157"/>
      <c r="AT170" s="152" t="s">
        <v>154</v>
      </c>
      <c r="AU170" s="152" t="s">
        <v>83</v>
      </c>
      <c r="AV170" s="12" t="s">
        <v>83</v>
      </c>
      <c r="AW170" s="12" t="s">
        <v>3</v>
      </c>
      <c r="AX170" s="12" t="s">
        <v>81</v>
      </c>
      <c r="AY170" s="152" t="s">
        <v>127</v>
      </c>
    </row>
    <row r="171" spans="2:65" s="1" customFormat="1" ht="16.5" customHeight="1">
      <c r="B171" s="132"/>
      <c r="C171" s="133" t="s">
        <v>207</v>
      </c>
      <c r="D171" s="133" t="s">
        <v>129</v>
      </c>
      <c r="E171" s="134" t="s">
        <v>223</v>
      </c>
      <c r="F171" s="135" t="s">
        <v>224</v>
      </c>
      <c r="G171" s="136" t="s">
        <v>169</v>
      </c>
      <c r="H171" s="137">
        <v>288.7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38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133</v>
      </c>
      <c r="AT171" s="145" t="s">
        <v>129</v>
      </c>
      <c r="AU171" s="145" t="s">
        <v>83</v>
      </c>
      <c r="AY171" s="16" t="s">
        <v>127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6" t="s">
        <v>81</v>
      </c>
      <c r="BK171" s="146">
        <f>ROUND(I171*H171,2)</f>
        <v>0</v>
      </c>
      <c r="BL171" s="16" t="s">
        <v>133</v>
      </c>
      <c r="BM171" s="145" t="s">
        <v>947</v>
      </c>
    </row>
    <row r="172" spans="2:65" s="12" customFormat="1" ht="11.25">
      <c r="B172" s="151"/>
      <c r="D172" s="147" t="s">
        <v>154</v>
      </c>
      <c r="E172" s="152" t="s">
        <v>1</v>
      </c>
      <c r="F172" s="153" t="s">
        <v>948</v>
      </c>
      <c r="H172" s="154">
        <v>288.7</v>
      </c>
      <c r="I172" s="155"/>
      <c r="L172" s="151"/>
      <c r="M172" s="156"/>
      <c r="T172" s="157"/>
      <c r="AT172" s="152" t="s">
        <v>154</v>
      </c>
      <c r="AU172" s="152" t="s">
        <v>83</v>
      </c>
      <c r="AV172" s="12" t="s">
        <v>83</v>
      </c>
      <c r="AW172" s="12" t="s">
        <v>30</v>
      </c>
      <c r="AX172" s="12" t="s">
        <v>81</v>
      </c>
      <c r="AY172" s="152" t="s">
        <v>127</v>
      </c>
    </row>
    <row r="173" spans="2:65" s="1" customFormat="1" ht="16.5" customHeight="1">
      <c r="B173" s="132"/>
      <c r="C173" s="133" t="s">
        <v>212</v>
      </c>
      <c r="D173" s="133" t="s">
        <v>129</v>
      </c>
      <c r="E173" s="134" t="s">
        <v>228</v>
      </c>
      <c r="F173" s="135" t="s">
        <v>687</v>
      </c>
      <c r="G173" s="136" t="s">
        <v>169</v>
      </c>
      <c r="H173" s="137">
        <v>288.7</v>
      </c>
      <c r="I173" s="138"/>
      <c r="J173" s="139">
        <f>ROUND(I173*H173,2)</f>
        <v>0</v>
      </c>
      <c r="K173" s="140"/>
      <c r="L173" s="31"/>
      <c r="M173" s="141" t="s">
        <v>1</v>
      </c>
      <c r="N173" s="142" t="s">
        <v>38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133</v>
      </c>
      <c r="AT173" s="145" t="s">
        <v>129</v>
      </c>
      <c r="AU173" s="145" t="s">
        <v>83</v>
      </c>
      <c r="AY173" s="16" t="s">
        <v>127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81</v>
      </c>
      <c r="BK173" s="146">
        <f>ROUND(I173*H173,2)</f>
        <v>0</v>
      </c>
      <c r="BL173" s="16" t="s">
        <v>133</v>
      </c>
      <c r="BM173" s="145" t="s">
        <v>949</v>
      </c>
    </row>
    <row r="174" spans="2:65" s="11" customFormat="1" ht="22.9" customHeight="1">
      <c r="B174" s="120"/>
      <c r="D174" s="121" t="s">
        <v>72</v>
      </c>
      <c r="E174" s="130" t="s">
        <v>133</v>
      </c>
      <c r="F174" s="130" t="s">
        <v>231</v>
      </c>
      <c r="I174" s="123"/>
      <c r="J174" s="131">
        <f>BK174</f>
        <v>0</v>
      </c>
      <c r="L174" s="120"/>
      <c r="M174" s="125"/>
      <c r="P174" s="126">
        <f>SUM(P175:P183)</f>
        <v>0</v>
      </c>
      <c r="R174" s="126">
        <f>SUM(R175:R183)</f>
        <v>0</v>
      </c>
      <c r="T174" s="127">
        <f>SUM(T175:T183)</f>
        <v>0</v>
      </c>
      <c r="AR174" s="121" t="s">
        <v>81</v>
      </c>
      <c r="AT174" s="128" t="s">
        <v>72</v>
      </c>
      <c r="AU174" s="128" t="s">
        <v>81</v>
      </c>
      <c r="AY174" s="121" t="s">
        <v>127</v>
      </c>
      <c r="BK174" s="129">
        <f>SUM(BK175:BK183)</f>
        <v>0</v>
      </c>
    </row>
    <row r="175" spans="2:65" s="1" customFormat="1" ht="24.2" customHeight="1">
      <c r="B175" s="132"/>
      <c r="C175" s="133" t="s">
        <v>216</v>
      </c>
      <c r="D175" s="133" t="s">
        <v>129</v>
      </c>
      <c r="E175" s="134" t="s">
        <v>256</v>
      </c>
      <c r="F175" s="135" t="s">
        <v>950</v>
      </c>
      <c r="G175" s="136" t="s">
        <v>152</v>
      </c>
      <c r="H175" s="137">
        <v>28.87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38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133</v>
      </c>
      <c r="AT175" s="145" t="s">
        <v>129</v>
      </c>
      <c r="AU175" s="145" t="s">
        <v>83</v>
      </c>
      <c r="AY175" s="16" t="s">
        <v>127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6" t="s">
        <v>81</v>
      </c>
      <c r="BK175" s="146">
        <f>ROUND(I175*H175,2)</f>
        <v>0</v>
      </c>
      <c r="BL175" s="16" t="s">
        <v>133</v>
      </c>
      <c r="BM175" s="145" t="s">
        <v>951</v>
      </c>
    </row>
    <row r="176" spans="2:65" s="12" customFormat="1" ht="11.25">
      <c r="B176" s="151"/>
      <c r="D176" s="147" t="s">
        <v>154</v>
      </c>
      <c r="E176" s="152" t="s">
        <v>1</v>
      </c>
      <c r="F176" s="153" t="s">
        <v>952</v>
      </c>
      <c r="H176" s="154">
        <v>74.400000000000006</v>
      </c>
      <c r="I176" s="155"/>
      <c r="L176" s="151"/>
      <c r="M176" s="156"/>
      <c r="T176" s="157"/>
      <c r="AT176" s="152" t="s">
        <v>154</v>
      </c>
      <c r="AU176" s="152" t="s">
        <v>83</v>
      </c>
      <c r="AV176" s="12" t="s">
        <v>83</v>
      </c>
      <c r="AW176" s="12" t="s">
        <v>30</v>
      </c>
      <c r="AX176" s="12" t="s">
        <v>73</v>
      </c>
      <c r="AY176" s="152" t="s">
        <v>127</v>
      </c>
    </row>
    <row r="177" spans="2:65" s="12" customFormat="1" ht="11.25">
      <c r="B177" s="151"/>
      <c r="D177" s="147" t="s">
        <v>154</v>
      </c>
      <c r="E177" s="152" t="s">
        <v>1</v>
      </c>
      <c r="F177" s="153" t="s">
        <v>953</v>
      </c>
      <c r="H177" s="154">
        <v>150.32</v>
      </c>
      <c r="I177" s="155"/>
      <c r="L177" s="151"/>
      <c r="M177" s="156"/>
      <c r="T177" s="157"/>
      <c r="AT177" s="152" t="s">
        <v>154</v>
      </c>
      <c r="AU177" s="152" t="s">
        <v>83</v>
      </c>
      <c r="AV177" s="12" t="s">
        <v>83</v>
      </c>
      <c r="AW177" s="12" t="s">
        <v>30</v>
      </c>
      <c r="AX177" s="12" t="s">
        <v>73</v>
      </c>
      <c r="AY177" s="152" t="s">
        <v>127</v>
      </c>
    </row>
    <row r="178" spans="2:65" s="12" customFormat="1" ht="11.25">
      <c r="B178" s="151"/>
      <c r="D178" s="147" t="s">
        <v>154</v>
      </c>
      <c r="E178" s="152" t="s">
        <v>1</v>
      </c>
      <c r="F178" s="153" t="s">
        <v>954</v>
      </c>
      <c r="H178" s="154">
        <v>63.98</v>
      </c>
      <c r="I178" s="155"/>
      <c r="L178" s="151"/>
      <c r="M178" s="156"/>
      <c r="T178" s="157"/>
      <c r="AT178" s="152" t="s">
        <v>154</v>
      </c>
      <c r="AU178" s="152" t="s">
        <v>83</v>
      </c>
      <c r="AV178" s="12" t="s">
        <v>83</v>
      </c>
      <c r="AW178" s="12" t="s">
        <v>30</v>
      </c>
      <c r="AX178" s="12" t="s">
        <v>73</v>
      </c>
      <c r="AY178" s="152" t="s">
        <v>127</v>
      </c>
    </row>
    <row r="179" spans="2:65" s="14" customFormat="1" ht="11.25">
      <c r="B179" s="181"/>
      <c r="D179" s="147" t="s">
        <v>154</v>
      </c>
      <c r="E179" s="182" t="s">
        <v>1</v>
      </c>
      <c r="F179" s="183" t="s">
        <v>638</v>
      </c>
      <c r="H179" s="184">
        <v>288.7</v>
      </c>
      <c r="I179" s="185"/>
      <c r="L179" s="181"/>
      <c r="M179" s="186"/>
      <c r="T179" s="187"/>
      <c r="AT179" s="182" t="s">
        <v>154</v>
      </c>
      <c r="AU179" s="182" t="s">
        <v>83</v>
      </c>
      <c r="AV179" s="14" t="s">
        <v>141</v>
      </c>
      <c r="AW179" s="14" t="s">
        <v>30</v>
      </c>
      <c r="AX179" s="14" t="s">
        <v>73</v>
      </c>
      <c r="AY179" s="182" t="s">
        <v>127</v>
      </c>
    </row>
    <row r="180" spans="2:65" s="12" customFormat="1" ht="11.25">
      <c r="B180" s="151"/>
      <c r="D180" s="147" t="s">
        <v>154</v>
      </c>
      <c r="E180" s="152" t="s">
        <v>1</v>
      </c>
      <c r="F180" s="153" t="s">
        <v>955</v>
      </c>
      <c r="H180" s="154">
        <v>28.87</v>
      </c>
      <c r="I180" s="155"/>
      <c r="L180" s="151"/>
      <c r="M180" s="156"/>
      <c r="T180" s="157"/>
      <c r="AT180" s="152" t="s">
        <v>154</v>
      </c>
      <c r="AU180" s="152" t="s">
        <v>83</v>
      </c>
      <c r="AV180" s="12" t="s">
        <v>83</v>
      </c>
      <c r="AW180" s="12" t="s">
        <v>30</v>
      </c>
      <c r="AX180" s="12" t="s">
        <v>81</v>
      </c>
      <c r="AY180" s="152" t="s">
        <v>127</v>
      </c>
    </row>
    <row r="181" spans="2:65" s="1" customFormat="1" ht="21.75" customHeight="1">
      <c r="B181" s="132"/>
      <c r="C181" s="133" t="s">
        <v>222</v>
      </c>
      <c r="D181" s="133" t="s">
        <v>129</v>
      </c>
      <c r="E181" s="134" t="s">
        <v>239</v>
      </c>
      <c r="F181" s="135" t="s">
        <v>240</v>
      </c>
      <c r="G181" s="136" t="s">
        <v>132</v>
      </c>
      <c r="H181" s="137">
        <v>152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38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133</v>
      </c>
      <c r="AT181" s="145" t="s">
        <v>129</v>
      </c>
      <c r="AU181" s="145" t="s">
        <v>83</v>
      </c>
      <c r="AY181" s="16" t="s">
        <v>127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6" t="s">
        <v>81</v>
      </c>
      <c r="BK181" s="146">
        <f>ROUND(I181*H181,2)</f>
        <v>0</v>
      </c>
      <c r="BL181" s="16" t="s">
        <v>133</v>
      </c>
      <c r="BM181" s="145" t="s">
        <v>956</v>
      </c>
    </row>
    <row r="182" spans="2:65" s="1" customFormat="1" ht="16.5" customHeight="1">
      <c r="B182" s="132"/>
      <c r="C182" s="133" t="s">
        <v>227</v>
      </c>
      <c r="D182" s="133" t="s">
        <v>129</v>
      </c>
      <c r="E182" s="134" t="s">
        <v>234</v>
      </c>
      <c r="F182" s="135" t="s">
        <v>235</v>
      </c>
      <c r="G182" s="136" t="s">
        <v>236</v>
      </c>
      <c r="H182" s="137">
        <v>16</v>
      </c>
      <c r="I182" s="138"/>
      <c r="J182" s="139">
        <f>ROUND(I182*H182,2)</f>
        <v>0</v>
      </c>
      <c r="K182" s="140"/>
      <c r="L182" s="31"/>
      <c r="M182" s="141" t="s">
        <v>1</v>
      </c>
      <c r="N182" s="142" t="s">
        <v>38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133</v>
      </c>
      <c r="AT182" s="145" t="s">
        <v>129</v>
      </c>
      <c r="AU182" s="145" t="s">
        <v>83</v>
      </c>
      <c r="AY182" s="16" t="s">
        <v>127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81</v>
      </c>
      <c r="BK182" s="146">
        <f>ROUND(I182*H182,2)</f>
        <v>0</v>
      </c>
      <c r="BL182" s="16" t="s">
        <v>133</v>
      </c>
      <c r="BM182" s="145" t="s">
        <v>957</v>
      </c>
    </row>
    <row r="183" spans="2:65" s="1" customFormat="1" ht="21.75" customHeight="1">
      <c r="B183" s="132"/>
      <c r="C183" s="133" t="s">
        <v>7</v>
      </c>
      <c r="D183" s="133" t="s">
        <v>129</v>
      </c>
      <c r="E183" s="134" t="s">
        <v>243</v>
      </c>
      <c r="F183" s="135" t="s">
        <v>244</v>
      </c>
      <c r="G183" s="136" t="s">
        <v>245</v>
      </c>
      <c r="H183" s="137">
        <v>1</v>
      </c>
      <c r="I183" s="138"/>
      <c r="J183" s="139">
        <f>ROUND(I183*H183,2)</f>
        <v>0</v>
      </c>
      <c r="K183" s="140"/>
      <c r="L183" s="31"/>
      <c r="M183" s="141" t="s">
        <v>1</v>
      </c>
      <c r="N183" s="142" t="s">
        <v>38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133</v>
      </c>
      <c r="AT183" s="145" t="s">
        <v>129</v>
      </c>
      <c r="AU183" s="145" t="s">
        <v>83</v>
      </c>
      <c r="AY183" s="16" t="s">
        <v>127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81</v>
      </c>
      <c r="BK183" s="146">
        <f>ROUND(I183*H183,2)</f>
        <v>0</v>
      </c>
      <c r="BL183" s="16" t="s">
        <v>133</v>
      </c>
      <c r="BM183" s="145" t="s">
        <v>958</v>
      </c>
    </row>
    <row r="184" spans="2:65" s="11" customFormat="1" ht="22.9" customHeight="1">
      <c r="B184" s="120"/>
      <c r="D184" s="121" t="s">
        <v>72</v>
      </c>
      <c r="E184" s="130" t="s">
        <v>959</v>
      </c>
      <c r="F184" s="130" t="s">
        <v>960</v>
      </c>
      <c r="I184" s="123"/>
      <c r="J184" s="131">
        <f>BK184</f>
        <v>0</v>
      </c>
      <c r="L184" s="120"/>
      <c r="M184" s="125"/>
      <c r="P184" s="126">
        <f>SUM(P185:P194)</f>
        <v>0</v>
      </c>
      <c r="R184" s="126">
        <f>SUM(R185:R194)</f>
        <v>0.10389500000000002</v>
      </c>
      <c r="T184" s="127">
        <f>SUM(T185:T194)</f>
        <v>0</v>
      </c>
      <c r="AR184" s="121" t="s">
        <v>81</v>
      </c>
      <c r="AT184" s="128" t="s">
        <v>72</v>
      </c>
      <c r="AU184" s="128" t="s">
        <v>81</v>
      </c>
      <c r="AY184" s="121" t="s">
        <v>127</v>
      </c>
      <c r="BK184" s="129">
        <f>SUM(BK185:BK194)</f>
        <v>0</v>
      </c>
    </row>
    <row r="185" spans="2:65" s="1" customFormat="1" ht="21.75" customHeight="1">
      <c r="B185" s="132"/>
      <c r="C185" s="133" t="s">
        <v>238</v>
      </c>
      <c r="D185" s="133" t="s">
        <v>129</v>
      </c>
      <c r="E185" s="134" t="s">
        <v>961</v>
      </c>
      <c r="F185" s="135" t="s">
        <v>962</v>
      </c>
      <c r="G185" s="136" t="s">
        <v>132</v>
      </c>
      <c r="H185" s="137">
        <v>82</v>
      </c>
      <c r="I185" s="138"/>
      <c r="J185" s="139">
        <f t="shared" ref="J185:J194" si="0">ROUND(I185*H185,2)</f>
        <v>0</v>
      </c>
      <c r="K185" s="140"/>
      <c r="L185" s="31"/>
      <c r="M185" s="141" t="s">
        <v>1</v>
      </c>
      <c r="N185" s="142" t="s">
        <v>38</v>
      </c>
      <c r="P185" s="143">
        <f t="shared" ref="P185:P194" si="1">O185*H185</f>
        <v>0</v>
      </c>
      <c r="Q185" s="143">
        <v>0</v>
      </c>
      <c r="R185" s="143">
        <f t="shared" ref="R185:R194" si="2">Q185*H185</f>
        <v>0</v>
      </c>
      <c r="S185" s="143">
        <v>0</v>
      </c>
      <c r="T185" s="144">
        <f t="shared" ref="T185:T194" si="3">S185*H185</f>
        <v>0</v>
      </c>
      <c r="AR185" s="145" t="s">
        <v>133</v>
      </c>
      <c r="AT185" s="145" t="s">
        <v>129</v>
      </c>
      <c r="AU185" s="145" t="s">
        <v>83</v>
      </c>
      <c r="AY185" s="16" t="s">
        <v>127</v>
      </c>
      <c r="BE185" s="146">
        <f t="shared" ref="BE185:BE194" si="4">IF(N185="základní",J185,0)</f>
        <v>0</v>
      </c>
      <c r="BF185" s="146">
        <f t="shared" ref="BF185:BF194" si="5">IF(N185="snížená",J185,0)</f>
        <v>0</v>
      </c>
      <c r="BG185" s="146">
        <f t="shared" ref="BG185:BG194" si="6">IF(N185="zákl. přenesená",J185,0)</f>
        <v>0</v>
      </c>
      <c r="BH185" s="146">
        <f t="shared" ref="BH185:BH194" si="7">IF(N185="sníž. přenesená",J185,0)</f>
        <v>0</v>
      </c>
      <c r="BI185" s="146">
        <f t="shared" ref="BI185:BI194" si="8">IF(N185="nulová",J185,0)</f>
        <v>0</v>
      </c>
      <c r="BJ185" s="16" t="s">
        <v>81</v>
      </c>
      <c r="BK185" s="146">
        <f t="shared" ref="BK185:BK194" si="9">ROUND(I185*H185,2)</f>
        <v>0</v>
      </c>
      <c r="BL185" s="16" t="s">
        <v>133</v>
      </c>
      <c r="BM185" s="145" t="s">
        <v>963</v>
      </c>
    </row>
    <row r="186" spans="2:65" s="1" customFormat="1" ht="24.2" customHeight="1">
      <c r="B186" s="132"/>
      <c r="C186" s="165" t="s">
        <v>242</v>
      </c>
      <c r="D186" s="165" t="s">
        <v>217</v>
      </c>
      <c r="E186" s="166" t="s">
        <v>964</v>
      </c>
      <c r="F186" s="167" t="s">
        <v>965</v>
      </c>
      <c r="G186" s="168" t="s">
        <v>132</v>
      </c>
      <c r="H186" s="169">
        <v>89.63</v>
      </c>
      <c r="I186" s="170"/>
      <c r="J186" s="171">
        <f t="shared" si="0"/>
        <v>0</v>
      </c>
      <c r="K186" s="172"/>
      <c r="L186" s="173"/>
      <c r="M186" s="174" t="s">
        <v>1</v>
      </c>
      <c r="N186" s="175" t="s">
        <v>38</v>
      </c>
      <c r="P186" s="143">
        <f t="shared" si="1"/>
        <v>0</v>
      </c>
      <c r="Q186" s="143">
        <v>5.0000000000000001E-4</v>
      </c>
      <c r="R186" s="143">
        <f t="shared" si="2"/>
        <v>4.4815000000000001E-2</v>
      </c>
      <c r="S186" s="143">
        <v>0</v>
      </c>
      <c r="T186" s="144">
        <f t="shared" si="3"/>
        <v>0</v>
      </c>
      <c r="AR186" s="145" t="s">
        <v>166</v>
      </c>
      <c r="AT186" s="145" t="s">
        <v>217</v>
      </c>
      <c r="AU186" s="145" t="s">
        <v>83</v>
      </c>
      <c r="AY186" s="16" t="s">
        <v>127</v>
      </c>
      <c r="BE186" s="146">
        <f t="shared" si="4"/>
        <v>0</v>
      </c>
      <c r="BF186" s="146">
        <f t="shared" si="5"/>
        <v>0</v>
      </c>
      <c r="BG186" s="146">
        <f t="shared" si="6"/>
        <v>0</v>
      </c>
      <c r="BH186" s="146">
        <f t="shared" si="7"/>
        <v>0</v>
      </c>
      <c r="BI186" s="146">
        <f t="shared" si="8"/>
        <v>0</v>
      </c>
      <c r="BJ186" s="16" t="s">
        <v>81</v>
      </c>
      <c r="BK186" s="146">
        <f t="shared" si="9"/>
        <v>0</v>
      </c>
      <c r="BL186" s="16" t="s">
        <v>133</v>
      </c>
      <c r="BM186" s="145" t="s">
        <v>966</v>
      </c>
    </row>
    <row r="187" spans="2:65" s="1" customFormat="1" ht="21.75" customHeight="1">
      <c r="B187" s="132"/>
      <c r="C187" s="133" t="s">
        <v>247</v>
      </c>
      <c r="D187" s="133" t="s">
        <v>129</v>
      </c>
      <c r="E187" s="134" t="s">
        <v>967</v>
      </c>
      <c r="F187" s="135" t="s">
        <v>968</v>
      </c>
      <c r="G187" s="136" t="s">
        <v>132</v>
      </c>
      <c r="H187" s="137">
        <v>46</v>
      </c>
      <c r="I187" s="138"/>
      <c r="J187" s="139">
        <f t="shared" si="0"/>
        <v>0</v>
      </c>
      <c r="K187" s="140"/>
      <c r="L187" s="31"/>
      <c r="M187" s="141" t="s">
        <v>1</v>
      </c>
      <c r="N187" s="142" t="s">
        <v>38</v>
      </c>
      <c r="P187" s="143">
        <f t="shared" si="1"/>
        <v>0</v>
      </c>
      <c r="Q187" s="143">
        <v>0</v>
      </c>
      <c r="R187" s="143">
        <f t="shared" si="2"/>
        <v>0</v>
      </c>
      <c r="S187" s="143">
        <v>0</v>
      </c>
      <c r="T187" s="144">
        <f t="shared" si="3"/>
        <v>0</v>
      </c>
      <c r="AR187" s="145" t="s">
        <v>133</v>
      </c>
      <c r="AT187" s="145" t="s">
        <v>129</v>
      </c>
      <c r="AU187" s="145" t="s">
        <v>83</v>
      </c>
      <c r="AY187" s="16" t="s">
        <v>127</v>
      </c>
      <c r="BE187" s="146">
        <f t="shared" si="4"/>
        <v>0</v>
      </c>
      <c r="BF187" s="146">
        <f t="shared" si="5"/>
        <v>0</v>
      </c>
      <c r="BG187" s="146">
        <f t="shared" si="6"/>
        <v>0</v>
      </c>
      <c r="BH187" s="146">
        <f t="shared" si="7"/>
        <v>0</v>
      </c>
      <c r="BI187" s="146">
        <f t="shared" si="8"/>
        <v>0</v>
      </c>
      <c r="BJ187" s="16" t="s">
        <v>81</v>
      </c>
      <c r="BK187" s="146">
        <f t="shared" si="9"/>
        <v>0</v>
      </c>
      <c r="BL187" s="16" t="s">
        <v>133</v>
      </c>
      <c r="BM187" s="145" t="s">
        <v>969</v>
      </c>
    </row>
    <row r="188" spans="2:65" s="1" customFormat="1" ht="24.2" customHeight="1">
      <c r="B188" s="132"/>
      <c r="C188" s="165" t="s">
        <v>251</v>
      </c>
      <c r="D188" s="165" t="s">
        <v>217</v>
      </c>
      <c r="E188" s="166" t="s">
        <v>970</v>
      </c>
      <c r="F188" s="167" t="s">
        <v>971</v>
      </c>
      <c r="G188" s="168" t="s">
        <v>132</v>
      </c>
      <c r="H188" s="169">
        <v>50.28</v>
      </c>
      <c r="I188" s="170"/>
      <c r="J188" s="171">
        <f t="shared" si="0"/>
        <v>0</v>
      </c>
      <c r="K188" s="172"/>
      <c r="L188" s="173"/>
      <c r="M188" s="174" t="s">
        <v>1</v>
      </c>
      <c r="N188" s="175" t="s">
        <v>38</v>
      </c>
      <c r="P188" s="143">
        <f t="shared" si="1"/>
        <v>0</v>
      </c>
      <c r="Q188" s="143">
        <v>1E-3</v>
      </c>
      <c r="R188" s="143">
        <f t="shared" si="2"/>
        <v>5.0280000000000005E-2</v>
      </c>
      <c r="S188" s="143">
        <v>0</v>
      </c>
      <c r="T188" s="144">
        <f t="shared" si="3"/>
        <v>0</v>
      </c>
      <c r="AR188" s="145" t="s">
        <v>166</v>
      </c>
      <c r="AT188" s="145" t="s">
        <v>217</v>
      </c>
      <c r="AU188" s="145" t="s">
        <v>83</v>
      </c>
      <c r="AY188" s="16" t="s">
        <v>127</v>
      </c>
      <c r="BE188" s="146">
        <f t="shared" si="4"/>
        <v>0</v>
      </c>
      <c r="BF188" s="146">
        <f t="shared" si="5"/>
        <v>0</v>
      </c>
      <c r="BG188" s="146">
        <f t="shared" si="6"/>
        <v>0</v>
      </c>
      <c r="BH188" s="146">
        <f t="shared" si="7"/>
        <v>0</v>
      </c>
      <c r="BI188" s="146">
        <f t="shared" si="8"/>
        <v>0</v>
      </c>
      <c r="BJ188" s="16" t="s">
        <v>81</v>
      </c>
      <c r="BK188" s="146">
        <f t="shared" si="9"/>
        <v>0</v>
      </c>
      <c r="BL188" s="16" t="s">
        <v>133</v>
      </c>
      <c r="BM188" s="145" t="s">
        <v>972</v>
      </c>
    </row>
    <row r="189" spans="2:65" s="1" customFormat="1" ht="16.5" customHeight="1">
      <c r="B189" s="132"/>
      <c r="C189" s="133" t="s">
        <v>255</v>
      </c>
      <c r="D189" s="133" t="s">
        <v>129</v>
      </c>
      <c r="E189" s="134" t="s">
        <v>973</v>
      </c>
      <c r="F189" s="135" t="s">
        <v>974</v>
      </c>
      <c r="G189" s="136" t="s">
        <v>1</v>
      </c>
      <c r="H189" s="137">
        <v>14</v>
      </c>
      <c r="I189" s="138"/>
      <c r="J189" s="139">
        <f t="shared" si="0"/>
        <v>0</v>
      </c>
      <c r="K189" s="140"/>
      <c r="L189" s="31"/>
      <c r="M189" s="141" t="s">
        <v>1</v>
      </c>
      <c r="N189" s="142" t="s">
        <v>38</v>
      </c>
      <c r="P189" s="143">
        <f t="shared" si="1"/>
        <v>0</v>
      </c>
      <c r="Q189" s="143">
        <v>0</v>
      </c>
      <c r="R189" s="143">
        <f t="shared" si="2"/>
        <v>0</v>
      </c>
      <c r="S189" s="143">
        <v>0</v>
      </c>
      <c r="T189" s="144">
        <f t="shared" si="3"/>
        <v>0</v>
      </c>
      <c r="AR189" s="145" t="s">
        <v>133</v>
      </c>
      <c r="AT189" s="145" t="s">
        <v>129</v>
      </c>
      <c r="AU189" s="145" t="s">
        <v>83</v>
      </c>
      <c r="AY189" s="16" t="s">
        <v>127</v>
      </c>
      <c r="BE189" s="146">
        <f t="shared" si="4"/>
        <v>0</v>
      </c>
      <c r="BF189" s="146">
        <f t="shared" si="5"/>
        <v>0</v>
      </c>
      <c r="BG189" s="146">
        <f t="shared" si="6"/>
        <v>0</v>
      </c>
      <c r="BH189" s="146">
        <f t="shared" si="7"/>
        <v>0</v>
      </c>
      <c r="BI189" s="146">
        <f t="shared" si="8"/>
        <v>0</v>
      </c>
      <c r="BJ189" s="16" t="s">
        <v>81</v>
      </c>
      <c r="BK189" s="146">
        <f t="shared" si="9"/>
        <v>0</v>
      </c>
      <c r="BL189" s="16" t="s">
        <v>133</v>
      </c>
      <c r="BM189" s="145" t="s">
        <v>975</v>
      </c>
    </row>
    <row r="190" spans="2:65" s="1" customFormat="1" ht="24.2" customHeight="1">
      <c r="B190" s="132"/>
      <c r="C190" s="165" t="s">
        <v>260</v>
      </c>
      <c r="D190" s="165" t="s">
        <v>217</v>
      </c>
      <c r="E190" s="166" t="s">
        <v>976</v>
      </c>
      <c r="F190" s="167" t="s">
        <v>977</v>
      </c>
      <c r="G190" s="168" t="s">
        <v>236</v>
      </c>
      <c r="H190" s="169">
        <v>14</v>
      </c>
      <c r="I190" s="170"/>
      <c r="J190" s="171">
        <f t="shared" si="0"/>
        <v>0</v>
      </c>
      <c r="K190" s="172"/>
      <c r="L190" s="173"/>
      <c r="M190" s="174" t="s">
        <v>1</v>
      </c>
      <c r="N190" s="175" t="s">
        <v>38</v>
      </c>
      <c r="P190" s="143">
        <f t="shared" si="1"/>
        <v>0</v>
      </c>
      <c r="Q190" s="143">
        <v>4.4000000000000002E-4</v>
      </c>
      <c r="R190" s="143">
        <f t="shared" si="2"/>
        <v>6.1600000000000005E-3</v>
      </c>
      <c r="S190" s="143">
        <v>0</v>
      </c>
      <c r="T190" s="144">
        <f t="shared" si="3"/>
        <v>0</v>
      </c>
      <c r="AR190" s="145" t="s">
        <v>166</v>
      </c>
      <c r="AT190" s="145" t="s">
        <v>217</v>
      </c>
      <c r="AU190" s="145" t="s">
        <v>83</v>
      </c>
      <c r="AY190" s="16" t="s">
        <v>127</v>
      </c>
      <c r="BE190" s="146">
        <f t="shared" si="4"/>
        <v>0</v>
      </c>
      <c r="BF190" s="146">
        <f t="shared" si="5"/>
        <v>0</v>
      </c>
      <c r="BG190" s="146">
        <f t="shared" si="6"/>
        <v>0</v>
      </c>
      <c r="BH190" s="146">
        <f t="shared" si="7"/>
        <v>0</v>
      </c>
      <c r="BI190" s="146">
        <f t="shared" si="8"/>
        <v>0</v>
      </c>
      <c r="BJ190" s="16" t="s">
        <v>81</v>
      </c>
      <c r="BK190" s="146">
        <f t="shared" si="9"/>
        <v>0</v>
      </c>
      <c r="BL190" s="16" t="s">
        <v>133</v>
      </c>
      <c r="BM190" s="145" t="s">
        <v>978</v>
      </c>
    </row>
    <row r="191" spans="2:65" s="1" customFormat="1" ht="16.5" customHeight="1">
      <c r="B191" s="132"/>
      <c r="C191" s="133" t="s">
        <v>266</v>
      </c>
      <c r="D191" s="133" t="s">
        <v>129</v>
      </c>
      <c r="E191" s="134" t="s">
        <v>979</v>
      </c>
      <c r="F191" s="135" t="s">
        <v>980</v>
      </c>
      <c r="G191" s="136" t="s">
        <v>236</v>
      </c>
      <c r="H191" s="137">
        <v>2</v>
      </c>
      <c r="I191" s="138"/>
      <c r="J191" s="139">
        <f t="shared" si="0"/>
        <v>0</v>
      </c>
      <c r="K191" s="140"/>
      <c r="L191" s="31"/>
      <c r="M191" s="141" t="s">
        <v>1</v>
      </c>
      <c r="N191" s="142" t="s">
        <v>38</v>
      </c>
      <c r="P191" s="143">
        <f t="shared" si="1"/>
        <v>0</v>
      </c>
      <c r="Q191" s="143">
        <v>0</v>
      </c>
      <c r="R191" s="143">
        <f t="shared" si="2"/>
        <v>0</v>
      </c>
      <c r="S191" s="143">
        <v>0</v>
      </c>
      <c r="T191" s="144">
        <f t="shared" si="3"/>
        <v>0</v>
      </c>
      <c r="AR191" s="145" t="s">
        <v>133</v>
      </c>
      <c r="AT191" s="145" t="s">
        <v>129</v>
      </c>
      <c r="AU191" s="145" t="s">
        <v>83</v>
      </c>
      <c r="AY191" s="16" t="s">
        <v>127</v>
      </c>
      <c r="BE191" s="146">
        <f t="shared" si="4"/>
        <v>0</v>
      </c>
      <c r="BF191" s="146">
        <f t="shared" si="5"/>
        <v>0</v>
      </c>
      <c r="BG191" s="146">
        <f t="shared" si="6"/>
        <v>0</v>
      </c>
      <c r="BH191" s="146">
        <f t="shared" si="7"/>
        <v>0</v>
      </c>
      <c r="BI191" s="146">
        <f t="shared" si="8"/>
        <v>0</v>
      </c>
      <c r="BJ191" s="16" t="s">
        <v>81</v>
      </c>
      <c r="BK191" s="146">
        <f t="shared" si="9"/>
        <v>0</v>
      </c>
      <c r="BL191" s="16" t="s">
        <v>133</v>
      </c>
      <c r="BM191" s="145" t="s">
        <v>981</v>
      </c>
    </row>
    <row r="192" spans="2:65" s="1" customFormat="1" ht="24.2" customHeight="1">
      <c r="B192" s="132"/>
      <c r="C192" s="165" t="s">
        <v>271</v>
      </c>
      <c r="D192" s="165" t="s">
        <v>217</v>
      </c>
      <c r="E192" s="166" t="s">
        <v>982</v>
      </c>
      <c r="F192" s="167" t="s">
        <v>983</v>
      </c>
      <c r="G192" s="168" t="s">
        <v>236</v>
      </c>
      <c r="H192" s="169">
        <v>2</v>
      </c>
      <c r="I192" s="170"/>
      <c r="J192" s="171">
        <f t="shared" si="0"/>
        <v>0</v>
      </c>
      <c r="K192" s="172"/>
      <c r="L192" s="173"/>
      <c r="M192" s="174" t="s">
        <v>1</v>
      </c>
      <c r="N192" s="175" t="s">
        <v>38</v>
      </c>
      <c r="P192" s="143">
        <f t="shared" si="1"/>
        <v>0</v>
      </c>
      <c r="Q192" s="143">
        <v>1.32E-3</v>
      </c>
      <c r="R192" s="143">
        <f t="shared" si="2"/>
        <v>2.64E-3</v>
      </c>
      <c r="S192" s="143">
        <v>0</v>
      </c>
      <c r="T192" s="144">
        <f t="shared" si="3"/>
        <v>0</v>
      </c>
      <c r="AR192" s="145" t="s">
        <v>166</v>
      </c>
      <c r="AT192" s="145" t="s">
        <v>217</v>
      </c>
      <c r="AU192" s="145" t="s">
        <v>83</v>
      </c>
      <c r="AY192" s="16" t="s">
        <v>127</v>
      </c>
      <c r="BE192" s="146">
        <f t="shared" si="4"/>
        <v>0</v>
      </c>
      <c r="BF192" s="146">
        <f t="shared" si="5"/>
        <v>0</v>
      </c>
      <c r="BG192" s="146">
        <f t="shared" si="6"/>
        <v>0</v>
      </c>
      <c r="BH192" s="146">
        <f t="shared" si="7"/>
        <v>0</v>
      </c>
      <c r="BI192" s="146">
        <f t="shared" si="8"/>
        <v>0</v>
      </c>
      <c r="BJ192" s="16" t="s">
        <v>81</v>
      </c>
      <c r="BK192" s="146">
        <f t="shared" si="9"/>
        <v>0</v>
      </c>
      <c r="BL192" s="16" t="s">
        <v>133</v>
      </c>
      <c r="BM192" s="145" t="s">
        <v>984</v>
      </c>
    </row>
    <row r="193" spans="2:65" s="1" customFormat="1" ht="24.2" customHeight="1">
      <c r="B193" s="132"/>
      <c r="C193" s="133" t="s">
        <v>276</v>
      </c>
      <c r="D193" s="133" t="s">
        <v>129</v>
      </c>
      <c r="E193" s="134" t="s">
        <v>985</v>
      </c>
      <c r="F193" s="135" t="s">
        <v>986</v>
      </c>
      <c r="G193" s="136" t="s">
        <v>132</v>
      </c>
      <c r="H193" s="137">
        <v>128</v>
      </c>
      <c r="I193" s="138"/>
      <c r="J193" s="139">
        <f t="shared" si="0"/>
        <v>0</v>
      </c>
      <c r="K193" s="140"/>
      <c r="L193" s="31"/>
      <c r="M193" s="141" t="s">
        <v>1</v>
      </c>
      <c r="N193" s="142" t="s">
        <v>38</v>
      </c>
      <c r="P193" s="143">
        <f t="shared" si="1"/>
        <v>0</v>
      </c>
      <c r="Q193" s="143">
        <v>0</v>
      </c>
      <c r="R193" s="143">
        <f t="shared" si="2"/>
        <v>0</v>
      </c>
      <c r="S193" s="143">
        <v>0</v>
      </c>
      <c r="T193" s="144">
        <f t="shared" si="3"/>
        <v>0</v>
      </c>
      <c r="AR193" s="145" t="s">
        <v>133</v>
      </c>
      <c r="AT193" s="145" t="s">
        <v>129</v>
      </c>
      <c r="AU193" s="145" t="s">
        <v>83</v>
      </c>
      <c r="AY193" s="16" t="s">
        <v>127</v>
      </c>
      <c r="BE193" s="146">
        <f t="shared" si="4"/>
        <v>0</v>
      </c>
      <c r="BF193" s="146">
        <f t="shared" si="5"/>
        <v>0</v>
      </c>
      <c r="BG193" s="146">
        <f t="shared" si="6"/>
        <v>0</v>
      </c>
      <c r="BH193" s="146">
        <f t="shared" si="7"/>
        <v>0</v>
      </c>
      <c r="BI193" s="146">
        <f t="shared" si="8"/>
        <v>0</v>
      </c>
      <c r="BJ193" s="16" t="s">
        <v>81</v>
      </c>
      <c r="BK193" s="146">
        <f t="shared" si="9"/>
        <v>0</v>
      </c>
      <c r="BL193" s="16" t="s">
        <v>133</v>
      </c>
      <c r="BM193" s="145" t="s">
        <v>987</v>
      </c>
    </row>
    <row r="194" spans="2:65" s="1" customFormat="1" ht="24.2" customHeight="1">
      <c r="B194" s="132"/>
      <c r="C194" s="133" t="s">
        <v>282</v>
      </c>
      <c r="D194" s="133" t="s">
        <v>129</v>
      </c>
      <c r="E194" s="134" t="s">
        <v>988</v>
      </c>
      <c r="F194" s="135" t="s">
        <v>989</v>
      </c>
      <c r="G194" s="136" t="s">
        <v>132</v>
      </c>
      <c r="H194" s="137">
        <v>128</v>
      </c>
      <c r="I194" s="138"/>
      <c r="J194" s="139">
        <f t="shared" si="0"/>
        <v>0</v>
      </c>
      <c r="K194" s="140"/>
      <c r="L194" s="31"/>
      <c r="M194" s="141" t="s">
        <v>1</v>
      </c>
      <c r="N194" s="142" t="s">
        <v>38</v>
      </c>
      <c r="P194" s="143">
        <f t="shared" si="1"/>
        <v>0</v>
      </c>
      <c r="Q194" s="143">
        <v>0</v>
      </c>
      <c r="R194" s="143">
        <f t="shared" si="2"/>
        <v>0</v>
      </c>
      <c r="S194" s="143">
        <v>0</v>
      </c>
      <c r="T194" s="144">
        <f t="shared" si="3"/>
        <v>0</v>
      </c>
      <c r="AR194" s="145" t="s">
        <v>133</v>
      </c>
      <c r="AT194" s="145" t="s">
        <v>129</v>
      </c>
      <c r="AU194" s="145" t="s">
        <v>83</v>
      </c>
      <c r="AY194" s="16" t="s">
        <v>127</v>
      </c>
      <c r="BE194" s="146">
        <f t="shared" si="4"/>
        <v>0</v>
      </c>
      <c r="BF194" s="146">
        <f t="shared" si="5"/>
        <v>0</v>
      </c>
      <c r="BG194" s="146">
        <f t="shared" si="6"/>
        <v>0</v>
      </c>
      <c r="BH194" s="146">
        <f t="shared" si="7"/>
        <v>0</v>
      </c>
      <c r="BI194" s="146">
        <f t="shared" si="8"/>
        <v>0</v>
      </c>
      <c r="BJ194" s="16" t="s">
        <v>81</v>
      </c>
      <c r="BK194" s="146">
        <f t="shared" si="9"/>
        <v>0</v>
      </c>
      <c r="BL194" s="16" t="s">
        <v>133</v>
      </c>
      <c r="BM194" s="145" t="s">
        <v>990</v>
      </c>
    </row>
    <row r="195" spans="2:65" s="11" customFormat="1" ht="22.9" customHeight="1">
      <c r="B195" s="120"/>
      <c r="D195" s="121" t="s">
        <v>72</v>
      </c>
      <c r="E195" s="130" t="s">
        <v>991</v>
      </c>
      <c r="F195" s="130" t="s">
        <v>992</v>
      </c>
      <c r="I195" s="123"/>
      <c r="J195" s="131">
        <f>BK195</f>
        <v>0</v>
      </c>
      <c r="L195" s="120"/>
      <c r="M195" s="125"/>
      <c r="P195" s="126">
        <f>SUM(P196:P226)</f>
        <v>0</v>
      </c>
      <c r="R195" s="126">
        <f>SUM(R196:R226)</f>
        <v>0.30765999999999999</v>
      </c>
      <c r="T195" s="127">
        <f>SUM(T196:T226)</f>
        <v>0</v>
      </c>
      <c r="AR195" s="121" t="s">
        <v>81</v>
      </c>
      <c r="AT195" s="128" t="s">
        <v>72</v>
      </c>
      <c r="AU195" s="128" t="s">
        <v>81</v>
      </c>
      <c r="AY195" s="121" t="s">
        <v>127</v>
      </c>
      <c r="BK195" s="129">
        <f>SUM(BK196:BK226)</f>
        <v>0</v>
      </c>
    </row>
    <row r="196" spans="2:65" s="1" customFormat="1" ht="16.5" customHeight="1">
      <c r="B196" s="132"/>
      <c r="C196" s="133" t="s">
        <v>287</v>
      </c>
      <c r="D196" s="133" t="s">
        <v>129</v>
      </c>
      <c r="E196" s="134" t="s">
        <v>993</v>
      </c>
      <c r="F196" s="135" t="s">
        <v>994</v>
      </c>
      <c r="G196" s="136" t="s">
        <v>236</v>
      </c>
      <c r="H196" s="137">
        <v>10</v>
      </c>
      <c r="I196" s="138"/>
      <c r="J196" s="139">
        <f t="shared" ref="J196:J204" si="10">ROUND(I196*H196,2)</f>
        <v>0</v>
      </c>
      <c r="K196" s="140"/>
      <c r="L196" s="31"/>
      <c r="M196" s="141" t="s">
        <v>1</v>
      </c>
      <c r="N196" s="142" t="s">
        <v>38</v>
      </c>
      <c r="P196" s="143">
        <f t="shared" ref="P196:P204" si="11">O196*H196</f>
        <v>0</v>
      </c>
      <c r="Q196" s="143">
        <v>0</v>
      </c>
      <c r="R196" s="143">
        <f t="shared" ref="R196:R204" si="12">Q196*H196</f>
        <v>0</v>
      </c>
      <c r="S196" s="143">
        <v>0</v>
      </c>
      <c r="T196" s="144">
        <f t="shared" ref="T196:T204" si="13">S196*H196</f>
        <v>0</v>
      </c>
      <c r="AR196" s="145" t="s">
        <v>133</v>
      </c>
      <c r="AT196" s="145" t="s">
        <v>129</v>
      </c>
      <c r="AU196" s="145" t="s">
        <v>83</v>
      </c>
      <c r="AY196" s="16" t="s">
        <v>127</v>
      </c>
      <c r="BE196" s="146">
        <f t="shared" ref="BE196:BE204" si="14">IF(N196="základní",J196,0)</f>
        <v>0</v>
      </c>
      <c r="BF196" s="146">
        <f t="shared" ref="BF196:BF204" si="15">IF(N196="snížená",J196,0)</f>
        <v>0</v>
      </c>
      <c r="BG196" s="146">
        <f t="shared" ref="BG196:BG204" si="16">IF(N196="zákl. přenesená",J196,0)</f>
        <v>0</v>
      </c>
      <c r="BH196" s="146">
        <f t="shared" ref="BH196:BH204" si="17">IF(N196="sníž. přenesená",J196,0)</f>
        <v>0</v>
      </c>
      <c r="BI196" s="146">
        <f t="shared" ref="BI196:BI204" si="18">IF(N196="nulová",J196,0)</f>
        <v>0</v>
      </c>
      <c r="BJ196" s="16" t="s">
        <v>81</v>
      </c>
      <c r="BK196" s="146">
        <f t="shared" ref="BK196:BK204" si="19">ROUND(I196*H196,2)</f>
        <v>0</v>
      </c>
      <c r="BL196" s="16" t="s">
        <v>133</v>
      </c>
      <c r="BM196" s="145" t="s">
        <v>995</v>
      </c>
    </row>
    <row r="197" spans="2:65" s="1" customFormat="1" ht="24.2" customHeight="1">
      <c r="B197" s="132"/>
      <c r="C197" s="165" t="s">
        <v>291</v>
      </c>
      <c r="D197" s="165" t="s">
        <v>217</v>
      </c>
      <c r="E197" s="166" t="s">
        <v>996</v>
      </c>
      <c r="F197" s="167" t="s">
        <v>997</v>
      </c>
      <c r="G197" s="168" t="s">
        <v>236</v>
      </c>
      <c r="H197" s="169">
        <v>10</v>
      </c>
      <c r="I197" s="170"/>
      <c r="J197" s="171">
        <f t="shared" si="10"/>
        <v>0</v>
      </c>
      <c r="K197" s="172"/>
      <c r="L197" s="173"/>
      <c r="M197" s="174" t="s">
        <v>1</v>
      </c>
      <c r="N197" s="175" t="s">
        <v>38</v>
      </c>
      <c r="P197" s="143">
        <f t="shared" si="11"/>
        <v>0</v>
      </c>
      <c r="Q197" s="143">
        <v>1.5E-3</v>
      </c>
      <c r="R197" s="143">
        <f t="shared" si="12"/>
        <v>1.4999999999999999E-2</v>
      </c>
      <c r="S197" s="143">
        <v>0</v>
      </c>
      <c r="T197" s="144">
        <f t="shared" si="13"/>
        <v>0</v>
      </c>
      <c r="AR197" s="145" t="s">
        <v>166</v>
      </c>
      <c r="AT197" s="145" t="s">
        <v>217</v>
      </c>
      <c r="AU197" s="145" t="s">
        <v>83</v>
      </c>
      <c r="AY197" s="16" t="s">
        <v>127</v>
      </c>
      <c r="BE197" s="146">
        <f t="shared" si="14"/>
        <v>0</v>
      </c>
      <c r="BF197" s="146">
        <f t="shared" si="15"/>
        <v>0</v>
      </c>
      <c r="BG197" s="146">
        <f t="shared" si="16"/>
        <v>0</v>
      </c>
      <c r="BH197" s="146">
        <f t="shared" si="17"/>
        <v>0</v>
      </c>
      <c r="BI197" s="146">
        <f t="shared" si="18"/>
        <v>0</v>
      </c>
      <c r="BJ197" s="16" t="s">
        <v>81</v>
      </c>
      <c r="BK197" s="146">
        <f t="shared" si="19"/>
        <v>0</v>
      </c>
      <c r="BL197" s="16" t="s">
        <v>133</v>
      </c>
      <c r="BM197" s="145" t="s">
        <v>998</v>
      </c>
    </row>
    <row r="198" spans="2:65" s="1" customFormat="1" ht="24.2" customHeight="1">
      <c r="B198" s="132"/>
      <c r="C198" s="133" t="s">
        <v>295</v>
      </c>
      <c r="D198" s="133" t="s">
        <v>129</v>
      </c>
      <c r="E198" s="134" t="s">
        <v>999</v>
      </c>
      <c r="F198" s="135" t="s">
        <v>1000</v>
      </c>
      <c r="G198" s="136" t="s">
        <v>132</v>
      </c>
      <c r="H198" s="137">
        <v>240</v>
      </c>
      <c r="I198" s="138"/>
      <c r="J198" s="139">
        <f t="shared" si="10"/>
        <v>0</v>
      </c>
      <c r="K198" s="140"/>
      <c r="L198" s="31"/>
      <c r="M198" s="141" t="s">
        <v>1</v>
      </c>
      <c r="N198" s="142" t="s">
        <v>38</v>
      </c>
      <c r="P198" s="143">
        <f t="shared" si="11"/>
        <v>0</v>
      </c>
      <c r="Q198" s="143">
        <v>0</v>
      </c>
      <c r="R198" s="143">
        <f t="shared" si="12"/>
        <v>0</v>
      </c>
      <c r="S198" s="143">
        <v>0</v>
      </c>
      <c r="T198" s="144">
        <f t="shared" si="13"/>
        <v>0</v>
      </c>
      <c r="AR198" s="145" t="s">
        <v>133</v>
      </c>
      <c r="AT198" s="145" t="s">
        <v>129</v>
      </c>
      <c r="AU198" s="145" t="s">
        <v>83</v>
      </c>
      <c r="AY198" s="16" t="s">
        <v>127</v>
      </c>
      <c r="BE198" s="146">
        <f t="shared" si="14"/>
        <v>0</v>
      </c>
      <c r="BF198" s="146">
        <f t="shared" si="15"/>
        <v>0</v>
      </c>
      <c r="BG198" s="146">
        <f t="shared" si="16"/>
        <v>0</v>
      </c>
      <c r="BH198" s="146">
        <f t="shared" si="17"/>
        <v>0</v>
      </c>
      <c r="BI198" s="146">
        <f t="shared" si="18"/>
        <v>0</v>
      </c>
      <c r="BJ198" s="16" t="s">
        <v>81</v>
      </c>
      <c r="BK198" s="146">
        <f t="shared" si="19"/>
        <v>0</v>
      </c>
      <c r="BL198" s="16" t="s">
        <v>133</v>
      </c>
      <c r="BM198" s="145" t="s">
        <v>1001</v>
      </c>
    </row>
    <row r="199" spans="2:65" s="1" customFormat="1" ht="24.2" customHeight="1">
      <c r="B199" s="132"/>
      <c r="C199" s="165" t="s">
        <v>300</v>
      </c>
      <c r="D199" s="165" t="s">
        <v>217</v>
      </c>
      <c r="E199" s="166" t="s">
        <v>1002</v>
      </c>
      <c r="F199" s="167" t="s">
        <v>1003</v>
      </c>
      <c r="G199" s="168" t="s">
        <v>236</v>
      </c>
      <c r="H199" s="169">
        <v>40</v>
      </c>
      <c r="I199" s="170"/>
      <c r="J199" s="171">
        <f t="shared" si="10"/>
        <v>0</v>
      </c>
      <c r="K199" s="172"/>
      <c r="L199" s="173"/>
      <c r="M199" s="174" t="s">
        <v>1</v>
      </c>
      <c r="N199" s="175" t="s">
        <v>38</v>
      </c>
      <c r="P199" s="143">
        <f t="shared" si="11"/>
        <v>0</v>
      </c>
      <c r="Q199" s="143">
        <v>2.6700000000000001E-3</v>
      </c>
      <c r="R199" s="143">
        <f t="shared" si="12"/>
        <v>0.10680000000000001</v>
      </c>
      <c r="S199" s="143">
        <v>0</v>
      </c>
      <c r="T199" s="144">
        <f t="shared" si="13"/>
        <v>0</v>
      </c>
      <c r="AR199" s="145" t="s">
        <v>166</v>
      </c>
      <c r="AT199" s="145" t="s">
        <v>217</v>
      </c>
      <c r="AU199" s="145" t="s">
        <v>83</v>
      </c>
      <c r="AY199" s="16" t="s">
        <v>127</v>
      </c>
      <c r="BE199" s="146">
        <f t="shared" si="14"/>
        <v>0</v>
      </c>
      <c r="BF199" s="146">
        <f t="shared" si="15"/>
        <v>0</v>
      </c>
      <c r="BG199" s="146">
        <f t="shared" si="16"/>
        <v>0</v>
      </c>
      <c r="BH199" s="146">
        <f t="shared" si="17"/>
        <v>0</v>
      </c>
      <c r="BI199" s="146">
        <f t="shared" si="18"/>
        <v>0</v>
      </c>
      <c r="BJ199" s="16" t="s">
        <v>81</v>
      </c>
      <c r="BK199" s="146">
        <f t="shared" si="19"/>
        <v>0</v>
      </c>
      <c r="BL199" s="16" t="s">
        <v>133</v>
      </c>
      <c r="BM199" s="145" t="s">
        <v>1004</v>
      </c>
    </row>
    <row r="200" spans="2:65" s="1" customFormat="1" ht="24.2" customHeight="1">
      <c r="B200" s="132"/>
      <c r="C200" s="133" t="s">
        <v>304</v>
      </c>
      <c r="D200" s="133" t="s">
        <v>129</v>
      </c>
      <c r="E200" s="134" t="s">
        <v>1005</v>
      </c>
      <c r="F200" s="135" t="s">
        <v>1006</v>
      </c>
      <c r="G200" s="136" t="s">
        <v>132</v>
      </c>
      <c r="H200" s="137">
        <v>120</v>
      </c>
      <c r="I200" s="138"/>
      <c r="J200" s="139">
        <f t="shared" si="10"/>
        <v>0</v>
      </c>
      <c r="K200" s="140"/>
      <c r="L200" s="31"/>
      <c r="M200" s="141" t="s">
        <v>1</v>
      </c>
      <c r="N200" s="142" t="s">
        <v>38</v>
      </c>
      <c r="P200" s="143">
        <f t="shared" si="11"/>
        <v>0</v>
      </c>
      <c r="Q200" s="143">
        <v>0</v>
      </c>
      <c r="R200" s="143">
        <f t="shared" si="12"/>
        <v>0</v>
      </c>
      <c r="S200" s="143">
        <v>0</v>
      </c>
      <c r="T200" s="144">
        <f t="shared" si="13"/>
        <v>0</v>
      </c>
      <c r="AR200" s="145" t="s">
        <v>133</v>
      </c>
      <c r="AT200" s="145" t="s">
        <v>129</v>
      </c>
      <c r="AU200" s="145" t="s">
        <v>83</v>
      </c>
      <c r="AY200" s="16" t="s">
        <v>127</v>
      </c>
      <c r="BE200" s="146">
        <f t="shared" si="14"/>
        <v>0</v>
      </c>
      <c r="BF200" s="146">
        <f t="shared" si="15"/>
        <v>0</v>
      </c>
      <c r="BG200" s="146">
        <f t="shared" si="16"/>
        <v>0</v>
      </c>
      <c r="BH200" s="146">
        <f t="shared" si="17"/>
        <v>0</v>
      </c>
      <c r="BI200" s="146">
        <f t="shared" si="18"/>
        <v>0</v>
      </c>
      <c r="BJ200" s="16" t="s">
        <v>81</v>
      </c>
      <c r="BK200" s="146">
        <f t="shared" si="19"/>
        <v>0</v>
      </c>
      <c r="BL200" s="16" t="s">
        <v>133</v>
      </c>
      <c r="BM200" s="145" t="s">
        <v>1007</v>
      </c>
    </row>
    <row r="201" spans="2:65" s="1" customFormat="1" ht="24.2" customHeight="1">
      <c r="B201" s="132"/>
      <c r="C201" s="165" t="s">
        <v>308</v>
      </c>
      <c r="D201" s="165" t="s">
        <v>217</v>
      </c>
      <c r="E201" s="166" t="s">
        <v>1008</v>
      </c>
      <c r="F201" s="167" t="s">
        <v>1009</v>
      </c>
      <c r="G201" s="168" t="s">
        <v>236</v>
      </c>
      <c r="H201" s="169">
        <v>20</v>
      </c>
      <c r="I201" s="170"/>
      <c r="J201" s="171">
        <f t="shared" si="10"/>
        <v>0</v>
      </c>
      <c r="K201" s="172"/>
      <c r="L201" s="173"/>
      <c r="M201" s="174" t="s">
        <v>1</v>
      </c>
      <c r="N201" s="175" t="s">
        <v>38</v>
      </c>
      <c r="P201" s="143">
        <f t="shared" si="11"/>
        <v>0</v>
      </c>
      <c r="Q201" s="143">
        <v>4.2599999999999999E-3</v>
      </c>
      <c r="R201" s="143">
        <f t="shared" si="12"/>
        <v>8.5199999999999998E-2</v>
      </c>
      <c r="S201" s="143">
        <v>0</v>
      </c>
      <c r="T201" s="144">
        <f t="shared" si="13"/>
        <v>0</v>
      </c>
      <c r="AR201" s="145" t="s">
        <v>166</v>
      </c>
      <c r="AT201" s="145" t="s">
        <v>217</v>
      </c>
      <c r="AU201" s="145" t="s">
        <v>83</v>
      </c>
      <c r="AY201" s="16" t="s">
        <v>127</v>
      </c>
      <c r="BE201" s="146">
        <f t="shared" si="14"/>
        <v>0</v>
      </c>
      <c r="BF201" s="146">
        <f t="shared" si="15"/>
        <v>0</v>
      </c>
      <c r="BG201" s="146">
        <f t="shared" si="16"/>
        <v>0</v>
      </c>
      <c r="BH201" s="146">
        <f t="shared" si="17"/>
        <v>0</v>
      </c>
      <c r="BI201" s="146">
        <f t="shared" si="18"/>
        <v>0</v>
      </c>
      <c r="BJ201" s="16" t="s">
        <v>81</v>
      </c>
      <c r="BK201" s="146">
        <f t="shared" si="19"/>
        <v>0</v>
      </c>
      <c r="BL201" s="16" t="s">
        <v>133</v>
      </c>
      <c r="BM201" s="145" t="s">
        <v>1010</v>
      </c>
    </row>
    <row r="202" spans="2:65" s="1" customFormat="1" ht="16.5" customHeight="1">
      <c r="B202" s="132"/>
      <c r="C202" s="133" t="s">
        <v>312</v>
      </c>
      <c r="D202" s="133" t="s">
        <v>129</v>
      </c>
      <c r="E202" s="134" t="s">
        <v>1011</v>
      </c>
      <c r="F202" s="135" t="s">
        <v>1012</v>
      </c>
      <c r="G202" s="136" t="s">
        <v>236</v>
      </c>
      <c r="H202" s="137">
        <v>14</v>
      </c>
      <c r="I202" s="138"/>
      <c r="J202" s="139">
        <f t="shared" si="10"/>
        <v>0</v>
      </c>
      <c r="K202" s="140"/>
      <c r="L202" s="31"/>
      <c r="M202" s="141" t="s">
        <v>1</v>
      </c>
      <c r="N202" s="142" t="s">
        <v>38</v>
      </c>
      <c r="P202" s="143">
        <f t="shared" si="11"/>
        <v>0</v>
      </c>
      <c r="Q202" s="143">
        <v>0</v>
      </c>
      <c r="R202" s="143">
        <f t="shared" si="12"/>
        <v>0</v>
      </c>
      <c r="S202" s="143">
        <v>0</v>
      </c>
      <c r="T202" s="144">
        <f t="shared" si="13"/>
        <v>0</v>
      </c>
      <c r="AR202" s="145" t="s">
        <v>133</v>
      </c>
      <c r="AT202" s="145" t="s">
        <v>129</v>
      </c>
      <c r="AU202" s="145" t="s">
        <v>83</v>
      </c>
      <c r="AY202" s="16" t="s">
        <v>127</v>
      </c>
      <c r="BE202" s="146">
        <f t="shared" si="14"/>
        <v>0</v>
      </c>
      <c r="BF202" s="146">
        <f t="shared" si="15"/>
        <v>0</v>
      </c>
      <c r="BG202" s="146">
        <f t="shared" si="16"/>
        <v>0</v>
      </c>
      <c r="BH202" s="146">
        <f t="shared" si="17"/>
        <v>0</v>
      </c>
      <c r="BI202" s="146">
        <f t="shared" si="18"/>
        <v>0</v>
      </c>
      <c r="BJ202" s="16" t="s">
        <v>81</v>
      </c>
      <c r="BK202" s="146">
        <f t="shared" si="19"/>
        <v>0</v>
      </c>
      <c r="BL202" s="16" t="s">
        <v>133</v>
      </c>
      <c r="BM202" s="145" t="s">
        <v>1013</v>
      </c>
    </row>
    <row r="203" spans="2:65" s="1" customFormat="1" ht="24.2" customHeight="1">
      <c r="B203" s="132"/>
      <c r="C203" s="165" t="s">
        <v>316</v>
      </c>
      <c r="D203" s="165" t="s">
        <v>217</v>
      </c>
      <c r="E203" s="166" t="s">
        <v>1014</v>
      </c>
      <c r="F203" s="167" t="s">
        <v>1015</v>
      </c>
      <c r="G203" s="168" t="s">
        <v>236</v>
      </c>
      <c r="H203" s="169">
        <v>14</v>
      </c>
      <c r="I203" s="170"/>
      <c r="J203" s="171">
        <f t="shared" si="10"/>
        <v>0</v>
      </c>
      <c r="K203" s="172"/>
      <c r="L203" s="173"/>
      <c r="M203" s="174" t="s">
        <v>1</v>
      </c>
      <c r="N203" s="175" t="s">
        <v>38</v>
      </c>
      <c r="P203" s="143">
        <f t="shared" si="11"/>
        <v>0</v>
      </c>
      <c r="Q203" s="143">
        <v>8.0000000000000004E-4</v>
      </c>
      <c r="R203" s="143">
        <f t="shared" si="12"/>
        <v>1.12E-2</v>
      </c>
      <c r="S203" s="143">
        <v>0</v>
      </c>
      <c r="T203" s="144">
        <f t="shared" si="13"/>
        <v>0</v>
      </c>
      <c r="AR203" s="145" t="s">
        <v>166</v>
      </c>
      <c r="AT203" s="145" t="s">
        <v>217</v>
      </c>
      <c r="AU203" s="145" t="s">
        <v>83</v>
      </c>
      <c r="AY203" s="16" t="s">
        <v>127</v>
      </c>
      <c r="BE203" s="146">
        <f t="shared" si="14"/>
        <v>0</v>
      </c>
      <c r="BF203" s="146">
        <f t="shared" si="15"/>
        <v>0</v>
      </c>
      <c r="BG203" s="146">
        <f t="shared" si="16"/>
        <v>0</v>
      </c>
      <c r="BH203" s="146">
        <f t="shared" si="17"/>
        <v>0</v>
      </c>
      <c r="BI203" s="146">
        <f t="shared" si="18"/>
        <v>0</v>
      </c>
      <c r="BJ203" s="16" t="s">
        <v>81</v>
      </c>
      <c r="BK203" s="146">
        <f t="shared" si="19"/>
        <v>0</v>
      </c>
      <c r="BL203" s="16" t="s">
        <v>133</v>
      </c>
      <c r="BM203" s="145" t="s">
        <v>1016</v>
      </c>
    </row>
    <row r="204" spans="2:65" s="1" customFormat="1" ht="24.2" customHeight="1">
      <c r="B204" s="132"/>
      <c r="C204" s="133" t="s">
        <v>321</v>
      </c>
      <c r="D204" s="133" t="s">
        <v>129</v>
      </c>
      <c r="E204" s="134" t="s">
        <v>1017</v>
      </c>
      <c r="F204" s="135" t="s">
        <v>1018</v>
      </c>
      <c r="G204" s="136" t="s">
        <v>236</v>
      </c>
      <c r="H204" s="137">
        <v>69</v>
      </c>
      <c r="I204" s="138"/>
      <c r="J204" s="139">
        <f t="shared" si="10"/>
        <v>0</v>
      </c>
      <c r="K204" s="140"/>
      <c r="L204" s="31"/>
      <c r="M204" s="141" t="s">
        <v>1</v>
      </c>
      <c r="N204" s="142" t="s">
        <v>38</v>
      </c>
      <c r="P204" s="143">
        <f t="shared" si="11"/>
        <v>0</v>
      </c>
      <c r="Q204" s="143">
        <v>0</v>
      </c>
      <c r="R204" s="143">
        <f t="shared" si="12"/>
        <v>0</v>
      </c>
      <c r="S204" s="143">
        <v>0</v>
      </c>
      <c r="T204" s="144">
        <f t="shared" si="13"/>
        <v>0</v>
      </c>
      <c r="AR204" s="145" t="s">
        <v>133</v>
      </c>
      <c r="AT204" s="145" t="s">
        <v>129</v>
      </c>
      <c r="AU204" s="145" t="s">
        <v>83</v>
      </c>
      <c r="AY204" s="16" t="s">
        <v>127</v>
      </c>
      <c r="BE204" s="146">
        <f t="shared" si="14"/>
        <v>0</v>
      </c>
      <c r="BF204" s="146">
        <f t="shared" si="15"/>
        <v>0</v>
      </c>
      <c r="BG204" s="146">
        <f t="shared" si="16"/>
        <v>0</v>
      </c>
      <c r="BH204" s="146">
        <f t="shared" si="17"/>
        <v>0</v>
      </c>
      <c r="BI204" s="146">
        <f t="shared" si="18"/>
        <v>0</v>
      </c>
      <c r="BJ204" s="16" t="s">
        <v>81</v>
      </c>
      <c r="BK204" s="146">
        <f t="shared" si="19"/>
        <v>0</v>
      </c>
      <c r="BL204" s="16" t="s">
        <v>133</v>
      </c>
      <c r="BM204" s="145" t="s">
        <v>1019</v>
      </c>
    </row>
    <row r="205" spans="2:65" s="12" customFormat="1" ht="11.25">
      <c r="B205" s="151"/>
      <c r="D205" s="147" t="s">
        <v>154</v>
      </c>
      <c r="E205" s="152" t="s">
        <v>1</v>
      </c>
      <c r="F205" s="153" t="s">
        <v>1020</v>
      </c>
      <c r="H205" s="154">
        <v>59</v>
      </c>
      <c r="I205" s="155"/>
      <c r="L205" s="151"/>
      <c r="M205" s="156"/>
      <c r="T205" s="157"/>
      <c r="AT205" s="152" t="s">
        <v>154</v>
      </c>
      <c r="AU205" s="152" t="s">
        <v>83</v>
      </c>
      <c r="AV205" s="12" t="s">
        <v>83</v>
      </c>
      <c r="AW205" s="12" t="s">
        <v>30</v>
      </c>
      <c r="AX205" s="12" t="s">
        <v>73</v>
      </c>
      <c r="AY205" s="152" t="s">
        <v>127</v>
      </c>
    </row>
    <row r="206" spans="2:65" s="12" customFormat="1" ht="11.25">
      <c r="B206" s="151"/>
      <c r="D206" s="147" t="s">
        <v>154</v>
      </c>
      <c r="E206" s="152" t="s">
        <v>1</v>
      </c>
      <c r="F206" s="153" t="s">
        <v>1021</v>
      </c>
      <c r="H206" s="154">
        <v>10</v>
      </c>
      <c r="I206" s="155"/>
      <c r="L206" s="151"/>
      <c r="M206" s="156"/>
      <c r="T206" s="157"/>
      <c r="AT206" s="152" t="s">
        <v>154</v>
      </c>
      <c r="AU206" s="152" t="s">
        <v>83</v>
      </c>
      <c r="AV206" s="12" t="s">
        <v>83</v>
      </c>
      <c r="AW206" s="12" t="s">
        <v>30</v>
      </c>
      <c r="AX206" s="12" t="s">
        <v>73</v>
      </c>
      <c r="AY206" s="152" t="s">
        <v>127</v>
      </c>
    </row>
    <row r="207" spans="2:65" s="13" customFormat="1" ht="11.25">
      <c r="B207" s="158"/>
      <c r="D207" s="147" t="s">
        <v>154</v>
      </c>
      <c r="E207" s="159" t="s">
        <v>1</v>
      </c>
      <c r="F207" s="160" t="s">
        <v>181</v>
      </c>
      <c r="H207" s="161">
        <v>69</v>
      </c>
      <c r="I207" s="162"/>
      <c r="L207" s="158"/>
      <c r="M207" s="163"/>
      <c r="T207" s="164"/>
      <c r="AT207" s="159" t="s">
        <v>154</v>
      </c>
      <c r="AU207" s="159" t="s">
        <v>83</v>
      </c>
      <c r="AV207" s="13" t="s">
        <v>133</v>
      </c>
      <c r="AW207" s="13" t="s">
        <v>30</v>
      </c>
      <c r="AX207" s="13" t="s">
        <v>81</v>
      </c>
      <c r="AY207" s="159" t="s">
        <v>127</v>
      </c>
    </row>
    <row r="208" spans="2:65" s="1" customFormat="1" ht="24.2" customHeight="1">
      <c r="B208" s="132"/>
      <c r="C208" s="165" t="s">
        <v>326</v>
      </c>
      <c r="D208" s="165" t="s">
        <v>217</v>
      </c>
      <c r="E208" s="166" t="s">
        <v>1022</v>
      </c>
      <c r="F208" s="167" t="s">
        <v>1023</v>
      </c>
      <c r="G208" s="168" t="s">
        <v>236</v>
      </c>
      <c r="H208" s="169">
        <v>49</v>
      </c>
      <c r="I208" s="170"/>
      <c r="J208" s="171">
        <f>ROUND(I208*H208,2)</f>
        <v>0</v>
      </c>
      <c r="K208" s="172"/>
      <c r="L208" s="173"/>
      <c r="M208" s="174" t="s">
        <v>1</v>
      </c>
      <c r="N208" s="175" t="s">
        <v>38</v>
      </c>
      <c r="P208" s="143">
        <f>O208*H208</f>
        <v>0</v>
      </c>
      <c r="Q208" s="143">
        <v>8.0000000000000004E-4</v>
      </c>
      <c r="R208" s="143">
        <f>Q208*H208</f>
        <v>3.9199999999999999E-2</v>
      </c>
      <c r="S208" s="143">
        <v>0</v>
      </c>
      <c r="T208" s="144">
        <f>S208*H208</f>
        <v>0</v>
      </c>
      <c r="AR208" s="145" t="s">
        <v>166</v>
      </c>
      <c r="AT208" s="145" t="s">
        <v>217</v>
      </c>
      <c r="AU208" s="145" t="s">
        <v>83</v>
      </c>
      <c r="AY208" s="16" t="s">
        <v>127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6" t="s">
        <v>81</v>
      </c>
      <c r="BK208" s="146">
        <f>ROUND(I208*H208,2)</f>
        <v>0</v>
      </c>
      <c r="BL208" s="16" t="s">
        <v>133</v>
      </c>
      <c r="BM208" s="145" t="s">
        <v>1024</v>
      </c>
    </row>
    <row r="209" spans="2:65" s="1" customFormat="1" ht="16.5" customHeight="1">
      <c r="B209" s="132"/>
      <c r="C209" s="165" t="s">
        <v>332</v>
      </c>
      <c r="D209" s="165" t="s">
        <v>217</v>
      </c>
      <c r="E209" s="166" t="s">
        <v>1025</v>
      </c>
      <c r="F209" s="167" t="s">
        <v>1026</v>
      </c>
      <c r="G209" s="168" t="s">
        <v>236</v>
      </c>
      <c r="H209" s="169">
        <v>10</v>
      </c>
      <c r="I209" s="170"/>
      <c r="J209" s="171">
        <f>ROUND(I209*H209,2)</f>
        <v>0</v>
      </c>
      <c r="K209" s="172"/>
      <c r="L209" s="173"/>
      <c r="M209" s="174" t="s">
        <v>1</v>
      </c>
      <c r="N209" s="175" t="s">
        <v>38</v>
      </c>
      <c r="P209" s="143">
        <f>O209*H209</f>
        <v>0</v>
      </c>
      <c r="Q209" s="143">
        <v>6.9999999999999999E-4</v>
      </c>
      <c r="R209" s="143">
        <f>Q209*H209</f>
        <v>7.0000000000000001E-3</v>
      </c>
      <c r="S209" s="143">
        <v>0</v>
      </c>
      <c r="T209" s="144">
        <f>S209*H209</f>
        <v>0</v>
      </c>
      <c r="AR209" s="145" t="s">
        <v>166</v>
      </c>
      <c r="AT209" s="145" t="s">
        <v>217</v>
      </c>
      <c r="AU209" s="145" t="s">
        <v>83</v>
      </c>
      <c r="AY209" s="16" t="s">
        <v>127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81</v>
      </c>
      <c r="BK209" s="146">
        <f>ROUND(I209*H209,2)</f>
        <v>0</v>
      </c>
      <c r="BL209" s="16" t="s">
        <v>133</v>
      </c>
      <c r="BM209" s="145" t="s">
        <v>1027</v>
      </c>
    </row>
    <row r="210" spans="2:65" s="1" customFormat="1" ht="16.5" customHeight="1">
      <c r="B210" s="132"/>
      <c r="C210" s="165" t="s">
        <v>336</v>
      </c>
      <c r="D210" s="165" t="s">
        <v>217</v>
      </c>
      <c r="E210" s="166" t="s">
        <v>1028</v>
      </c>
      <c r="F210" s="167" t="s">
        <v>1029</v>
      </c>
      <c r="G210" s="168" t="s">
        <v>236</v>
      </c>
      <c r="H210" s="169">
        <v>10</v>
      </c>
      <c r="I210" s="170"/>
      <c r="J210" s="171">
        <f>ROUND(I210*H210,2)</f>
        <v>0</v>
      </c>
      <c r="K210" s="172"/>
      <c r="L210" s="173"/>
      <c r="M210" s="174" t="s">
        <v>1</v>
      </c>
      <c r="N210" s="175" t="s">
        <v>38</v>
      </c>
      <c r="P210" s="143">
        <f>O210*H210</f>
        <v>0</v>
      </c>
      <c r="Q210" s="143">
        <v>4.0999999999999999E-4</v>
      </c>
      <c r="R210" s="143">
        <f>Q210*H210</f>
        <v>4.0999999999999995E-3</v>
      </c>
      <c r="S210" s="143">
        <v>0</v>
      </c>
      <c r="T210" s="144">
        <f>S210*H210</f>
        <v>0</v>
      </c>
      <c r="AR210" s="145" t="s">
        <v>166</v>
      </c>
      <c r="AT210" s="145" t="s">
        <v>217</v>
      </c>
      <c r="AU210" s="145" t="s">
        <v>83</v>
      </c>
      <c r="AY210" s="16" t="s">
        <v>127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81</v>
      </c>
      <c r="BK210" s="146">
        <f>ROUND(I210*H210,2)</f>
        <v>0</v>
      </c>
      <c r="BL210" s="16" t="s">
        <v>133</v>
      </c>
      <c r="BM210" s="145" t="s">
        <v>1030</v>
      </c>
    </row>
    <row r="211" spans="2:65" s="1" customFormat="1" ht="24.2" customHeight="1">
      <c r="B211" s="132"/>
      <c r="C211" s="133" t="s">
        <v>340</v>
      </c>
      <c r="D211" s="133" t="s">
        <v>129</v>
      </c>
      <c r="E211" s="134" t="s">
        <v>1031</v>
      </c>
      <c r="F211" s="135" t="s">
        <v>1032</v>
      </c>
      <c r="G211" s="136" t="s">
        <v>236</v>
      </c>
      <c r="H211" s="137">
        <v>8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38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133</v>
      </c>
      <c r="AT211" s="145" t="s">
        <v>129</v>
      </c>
      <c r="AU211" s="145" t="s">
        <v>83</v>
      </c>
      <c r="AY211" s="16" t="s">
        <v>127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6" t="s">
        <v>81</v>
      </c>
      <c r="BK211" s="146">
        <f>ROUND(I211*H211,2)</f>
        <v>0</v>
      </c>
      <c r="BL211" s="16" t="s">
        <v>133</v>
      </c>
      <c r="BM211" s="145" t="s">
        <v>1033</v>
      </c>
    </row>
    <row r="212" spans="2:65" s="12" customFormat="1" ht="11.25">
      <c r="B212" s="151"/>
      <c r="D212" s="147" t="s">
        <v>154</v>
      </c>
      <c r="E212" s="152" t="s">
        <v>1</v>
      </c>
      <c r="F212" s="153" t="s">
        <v>1034</v>
      </c>
      <c r="H212" s="154">
        <v>4</v>
      </c>
      <c r="I212" s="155"/>
      <c r="L212" s="151"/>
      <c r="M212" s="156"/>
      <c r="T212" s="157"/>
      <c r="AT212" s="152" t="s">
        <v>154</v>
      </c>
      <c r="AU212" s="152" t="s">
        <v>83</v>
      </c>
      <c r="AV212" s="12" t="s">
        <v>83</v>
      </c>
      <c r="AW212" s="12" t="s">
        <v>30</v>
      </c>
      <c r="AX212" s="12" t="s">
        <v>73</v>
      </c>
      <c r="AY212" s="152" t="s">
        <v>127</v>
      </c>
    </row>
    <row r="213" spans="2:65" s="12" customFormat="1" ht="11.25">
      <c r="B213" s="151"/>
      <c r="D213" s="147" t="s">
        <v>154</v>
      </c>
      <c r="E213" s="152" t="s">
        <v>1</v>
      </c>
      <c r="F213" s="153" t="s">
        <v>1035</v>
      </c>
      <c r="H213" s="154">
        <v>4</v>
      </c>
      <c r="I213" s="155"/>
      <c r="L213" s="151"/>
      <c r="M213" s="156"/>
      <c r="T213" s="157"/>
      <c r="AT213" s="152" t="s">
        <v>154</v>
      </c>
      <c r="AU213" s="152" t="s">
        <v>83</v>
      </c>
      <c r="AV213" s="12" t="s">
        <v>83</v>
      </c>
      <c r="AW213" s="12" t="s">
        <v>30</v>
      </c>
      <c r="AX213" s="12" t="s">
        <v>73</v>
      </c>
      <c r="AY213" s="152" t="s">
        <v>127</v>
      </c>
    </row>
    <row r="214" spans="2:65" s="13" customFormat="1" ht="11.25">
      <c r="B214" s="158"/>
      <c r="D214" s="147" t="s">
        <v>154</v>
      </c>
      <c r="E214" s="159" t="s">
        <v>1</v>
      </c>
      <c r="F214" s="160" t="s">
        <v>181</v>
      </c>
      <c r="H214" s="161">
        <v>8</v>
      </c>
      <c r="I214" s="162"/>
      <c r="L214" s="158"/>
      <c r="M214" s="163"/>
      <c r="T214" s="164"/>
      <c r="AT214" s="159" t="s">
        <v>154</v>
      </c>
      <c r="AU214" s="159" t="s">
        <v>83</v>
      </c>
      <c r="AV214" s="13" t="s">
        <v>133</v>
      </c>
      <c r="AW214" s="13" t="s">
        <v>30</v>
      </c>
      <c r="AX214" s="13" t="s">
        <v>81</v>
      </c>
      <c r="AY214" s="159" t="s">
        <v>127</v>
      </c>
    </row>
    <row r="215" spans="2:65" s="1" customFormat="1" ht="24.2" customHeight="1">
      <c r="B215" s="132"/>
      <c r="C215" s="165" t="s">
        <v>232</v>
      </c>
      <c r="D215" s="165" t="s">
        <v>217</v>
      </c>
      <c r="E215" s="166" t="s">
        <v>1036</v>
      </c>
      <c r="F215" s="167" t="s">
        <v>1037</v>
      </c>
      <c r="G215" s="168" t="s">
        <v>236</v>
      </c>
      <c r="H215" s="169">
        <v>4</v>
      </c>
      <c r="I215" s="170"/>
      <c r="J215" s="171">
        <f t="shared" ref="J215:J226" si="20">ROUND(I215*H215,2)</f>
        <v>0</v>
      </c>
      <c r="K215" s="172"/>
      <c r="L215" s="173"/>
      <c r="M215" s="174" t="s">
        <v>1</v>
      </c>
      <c r="N215" s="175" t="s">
        <v>38</v>
      </c>
      <c r="P215" s="143">
        <f t="shared" ref="P215:P226" si="21">O215*H215</f>
        <v>0</v>
      </c>
      <c r="Q215" s="143">
        <v>1.5E-3</v>
      </c>
      <c r="R215" s="143">
        <f t="shared" ref="R215:R226" si="22">Q215*H215</f>
        <v>6.0000000000000001E-3</v>
      </c>
      <c r="S215" s="143">
        <v>0</v>
      </c>
      <c r="T215" s="144">
        <f t="shared" ref="T215:T226" si="23">S215*H215</f>
        <v>0</v>
      </c>
      <c r="AR215" s="145" t="s">
        <v>166</v>
      </c>
      <c r="AT215" s="145" t="s">
        <v>217</v>
      </c>
      <c r="AU215" s="145" t="s">
        <v>83</v>
      </c>
      <c r="AY215" s="16" t="s">
        <v>127</v>
      </c>
      <c r="BE215" s="146">
        <f t="shared" ref="BE215:BE226" si="24">IF(N215="základní",J215,0)</f>
        <v>0</v>
      </c>
      <c r="BF215" s="146">
        <f t="shared" ref="BF215:BF226" si="25">IF(N215="snížená",J215,0)</f>
        <v>0</v>
      </c>
      <c r="BG215" s="146">
        <f t="shared" ref="BG215:BG226" si="26">IF(N215="zákl. přenesená",J215,0)</f>
        <v>0</v>
      </c>
      <c r="BH215" s="146">
        <f t="shared" ref="BH215:BH226" si="27">IF(N215="sníž. přenesená",J215,0)</f>
        <v>0</v>
      </c>
      <c r="BI215" s="146">
        <f t="shared" ref="BI215:BI226" si="28">IF(N215="nulová",J215,0)</f>
        <v>0</v>
      </c>
      <c r="BJ215" s="16" t="s">
        <v>81</v>
      </c>
      <c r="BK215" s="146">
        <f t="shared" ref="BK215:BK226" si="29">ROUND(I215*H215,2)</f>
        <v>0</v>
      </c>
      <c r="BL215" s="16" t="s">
        <v>133</v>
      </c>
      <c r="BM215" s="145" t="s">
        <v>1038</v>
      </c>
    </row>
    <row r="216" spans="2:65" s="1" customFormat="1" ht="16.5" customHeight="1">
      <c r="B216" s="132"/>
      <c r="C216" s="165" t="s">
        <v>347</v>
      </c>
      <c r="D216" s="165" t="s">
        <v>217</v>
      </c>
      <c r="E216" s="166" t="s">
        <v>1039</v>
      </c>
      <c r="F216" s="167" t="s">
        <v>1040</v>
      </c>
      <c r="G216" s="168" t="s">
        <v>236</v>
      </c>
      <c r="H216" s="169">
        <v>4</v>
      </c>
      <c r="I216" s="170"/>
      <c r="J216" s="171">
        <f t="shared" si="20"/>
        <v>0</v>
      </c>
      <c r="K216" s="172"/>
      <c r="L216" s="173"/>
      <c r="M216" s="174" t="s">
        <v>1</v>
      </c>
      <c r="N216" s="175" t="s">
        <v>38</v>
      </c>
      <c r="P216" s="143">
        <f t="shared" si="21"/>
        <v>0</v>
      </c>
      <c r="Q216" s="143">
        <v>7.9000000000000001E-4</v>
      </c>
      <c r="R216" s="143">
        <f t="shared" si="22"/>
        <v>3.16E-3</v>
      </c>
      <c r="S216" s="143">
        <v>0</v>
      </c>
      <c r="T216" s="144">
        <f t="shared" si="23"/>
        <v>0</v>
      </c>
      <c r="AR216" s="145" t="s">
        <v>166</v>
      </c>
      <c r="AT216" s="145" t="s">
        <v>217</v>
      </c>
      <c r="AU216" s="145" t="s">
        <v>83</v>
      </c>
      <c r="AY216" s="16" t="s">
        <v>127</v>
      </c>
      <c r="BE216" s="146">
        <f t="shared" si="24"/>
        <v>0</v>
      </c>
      <c r="BF216" s="146">
        <f t="shared" si="25"/>
        <v>0</v>
      </c>
      <c r="BG216" s="146">
        <f t="shared" si="26"/>
        <v>0</v>
      </c>
      <c r="BH216" s="146">
        <f t="shared" si="27"/>
        <v>0</v>
      </c>
      <c r="BI216" s="146">
        <f t="shared" si="28"/>
        <v>0</v>
      </c>
      <c r="BJ216" s="16" t="s">
        <v>81</v>
      </c>
      <c r="BK216" s="146">
        <f t="shared" si="29"/>
        <v>0</v>
      </c>
      <c r="BL216" s="16" t="s">
        <v>133</v>
      </c>
      <c r="BM216" s="145" t="s">
        <v>1041</v>
      </c>
    </row>
    <row r="217" spans="2:65" s="1" customFormat="1" ht="24.2" customHeight="1">
      <c r="B217" s="132"/>
      <c r="C217" s="133" t="s">
        <v>354</v>
      </c>
      <c r="D217" s="133" t="s">
        <v>129</v>
      </c>
      <c r="E217" s="134" t="s">
        <v>1042</v>
      </c>
      <c r="F217" s="135" t="s">
        <v>1043</v>
      </c>
      <c r="G217" s="136" t="s">
        <v>236</v>
      </c>
      <c r="H217" s="137">
        <v>6</v>
      </c>
      <c r="I217" s="138"/>
      <c r="J217" s="139">
        <f t="shared" si="20"/>
        <v>0</v>
      </c>
      <c r="K217" s="140"/>
      <c r="L217" s="31"/>
      <c r="M217" s="141" t="s">
        <v>1</v>
      </c>
      <c r="N217" s="142" t="s">
        <v>38</v>
      </c>
      <c r="P217" s="143">
        <f t="shared" si="21"/>
        <v>0</v>
      </c>
      <c r="Q217" s="143">
        <v>0</v>
      </c>
      <c r="R217" s="143">
        <f t="shared" si="22"/>
        <v>0</v>
      </c>
      <c r="S217" s="143">
        <v>0</v>
      </c>
      <c r="T217" s="144">
        <f t="shared" si="23"/>
        <v>0</v>
      </c>
      <c r="AR217" s="145" t="s">
        <v>133</v>
      </c>
      <c r="AT217" s="145" t="s">
        <v>129</v>
      </c>
      <c r="AU217" s="145" t="s">
        <v>83</v>
      </c>
      <c r="AY217" s="16" t="s">
        <v>127</v>
      </c>
      <c r="BE217" s="146">
        <f t="shared" si="24"/>
        <v>0</v>
      </c>
      <c r="BF217" s="146">
        <f t="shared" si="25"/>
        <v>0</v>
      </c>
      <c r="BG217" s="146">
        <f t="shared" si="26"/>
        <v>0</v>
      </c>
      <c r="BH217" s="146">
        <f t="shared" si="27"/>
        <v>0</v>
      </c>
      <c r="BI217" s="146">
        <f t="shared" si="28"/>
        <v>0</v>
      </c>
      <c r="BJ217" s="16" t="s">
        <v>81</v>
      </c>
      <c r="BK217" s="146">
        <f t="shared" si="29"/>
        <v>0</v>
      </c>
      <c r="BL217" s="16" t="s">
        <v>133</v>
      </c>
      <c r="BM217" s="145" t="s">
        <v>1044</v>
      </c>
    </row>
    <row r="218" spans="2:65" s="1" customFormat="1" ht="21.75" customHeight="1">
      <c r="B218" s="132"/>
      <c r="C218" s="165" t="s">
        <v>358</v>
      </c>
      <c r="D218" s="165" t="s">
        <v>217</v>
      </c>
      <c r="E218" s="166" t="s">
        <v>1045</v>
      </c>
      <c r="F218" s="167" t="s">
        <v>1046</v>
      </c>
      <c r="G218" s="168" t="s">
        <v>236</v>
      </c>
      <c r="H218" s="169">
        <v>6</v>
      </c>
      <c r="I218" s="170"/>
      <c r="J218" s="171">
        <f t="shared" si="20"/>
        <v>0</v>
      </c>
      <c r="K218" s="172"/>
      <c r="L218" s="173"/>
      <c r="M218" s="174" t="s">
        <v>1</v>
      </c>
      <c r="N218" s="175" t="s">
        <v>38</v>
      </c>
      <c r="P218" s="143">
        <f t="shared" si="21"/>
        <v>0</v>
      </c>
      <c r="Q218" s="143">
        <v>2.8E-3</v>
      </c>
      <c r="R218" s="143">
        <f t="shared" si="22"/>
        <v>1.6799999999999999E-2</v>
      </c>
      <c r="S218" s="143">
        <v>0</v>
      </c>
      <c r="T218" s="144">
        <f t="shared" si="23"/>
        <v>0</v>
      </c>
      <c r="AR218" s="145" t="s">
        <v>166</v>
      </c>
      <c r="AT218" s="145" t="s">
        <v>217</v>
      </c>
      <c r="AU218" s="145" t="s">
        <v>83</v>
      </c>
      <c r="AY218" s="16" t="s">
        <v>127</v>
      </c>
      <c r="BE218" s="146">
        <f t="shared" si="24"/>
        <v>0</v>
      </c>
      <c r="BF218" s="146">
        <f t="shared" si="25"/>
        <v>0</v>
      </c>
      <c r="BG218" s="146">
        <f t="shared" si="26"/>
        <v>0</v>
      </c>
      <c r="BH218" s="146">
        <f t="shared" si="27"/>
        <v>0</v>
      </c>
      <c r="BI218" s="146">
        <f t="shared" si="28"/>
        <v>0</v>
      </c>
      <c r="BJ218" s="16" t="s">
        <v>81</v>
      </c>
      <c r="BK218" s="146">
        <f t="shared" si="29"/>
        <v>0</v>
      </c>
      <c r="BL218" s="16" t="s">
        <v>133</v>
      </c>
      <c r="BM218" s="145" t="s">
        <v>1047</v>
      </c>
    </row>
    <row r="219" spans="2:65" s="1" customFormat="1" ht="24.2" customHeight="1">
      <c r="B219" s="132"/>
      <c r="C219" s="133" t="s">
        <v>362</v>
      </c>
      <c r="D219" s="133" t="s">
        <v>129</v>
      </c>
      <c r="E219" s="134" t="s">
        <v>1048</v>
      </c>
      <c r="F219" s="135" t="s">
        <v>1049</v>
      </c>
      <c r="G219" s="136" t="s">
        <v>236</v>
      </c>
      <c r="H219" s="137">
        <v>12</v>
      </c>
      <c r="I219" s="138"/>
      <c r="J219" s="139">
        <f t="shared" si="20"/>
        <v>0</v>
      </c>
      <c r="K219" s="140"/>
      <c r="L219" s="31"/>
      <c r="M219" s="141" t="s">
        <v>1</v>
      </c>
      <c r="N219" s="142" t="s">
        <v>38</v>
      </c>
      <c r="P219" s="143">
        <f t="shared" si="21"/>
        <v>0</v>
      </c>
      <c r="Q219" s="143">
        <v>0</v>
      </c>
      <c r="R219" s="143">
        <f t="shared" si="22"/>
        <v>0</v>
      </c>
      <c r="S219" s="143">
        <v>0</v>
      </c>
      <c r="T219" s="144">
        <f t="shared" si="23"/>
        <v>0</v>
      </c>
      <c r="AR219" s="145" t="s">
        <v>133</v>
      </c>
      <c r="AT219" s="145" t="s">
        <v>129</v>
      </c>
      <c r="AU219" s="145" t="s">
        <v>83</v>
      </c>
      <c r="AY219" s="16" t="s">
        <v>127</v>
      </c>
      <c r="BE219" s="146">
        <f t="shared" si="24"/>
        <v>0</v>
      </c>
      <c r="BF219" s="146">
        <f t="shared" si="25"/>
        <v>0</v>
      </c>
      <c r="BG219" s="146">
        <f t="shared" si="26"/>
        <v>0</v>
      </c>
      <c r="BH219" s="146">
        <f t="shared" si="27"/>
        <v>0</v>
      </c>
      <c r="BI219" s="146">
        <f t="shared" si="28"/>
        <v>0</v>
      </c>
      <c r="BJ219" s="16" t="s">
        <v>81</v>
      </c>
      <c r="BK219" s="146">
        <f t="shared" si="29"/>
        <v>0</v>
      </c>
      <c r="BL219" s="16" t="s">
        <v>133</v>
      </c>
      <c r="BM219" s="145" t="s">
        <v>1050</v>
      </c>
    </row>
    <row r="220" spans="2:65" s="1" customFormat="1" ht="24.2" customHeight="1">
      <c r="B220" s="132"/>
      <c r="C220" s="165" t="s">
        <v>366</v>
      </c>
      <c r="D220" s="165" t="s">
        <v>217</v>
      </c>
      <c r="E220" s="166" t="s">
        <v>1051</v>
      </c>
      <c r="F220" s="167" t="s">
        <v>1052</v>
      </c>
      <c r="G220" s="168" t="s">
        <v>236</v>
      </c>
      <c r="H220" s="169">
        <v>12</v>
      </c>
      <c r="I220" s="170"/>
      <c r="J220" s="171">
        <f t="shared" si="20"/>
        <v>0</v>
      </c>
      <c r="K220" s="172"/>
      <c r="L220" s="173"/>
      <c r="M220" s="174" t="s">
        <v>1</v>
      </c>
      <c r="N220" s="175" t="s">
        <v>38</v>
      </c>
      <c r="P220" s="143">
        <f t="shared" si="21"/>
        <v>0</v>
      </c>
      <c r="Q220" s="143">
        <v>5.9999999999999995E-4</v>
      </c>
      <c r="R220" s="143">
        <f t="shared" si="22"/>
        <v>7.1999999999999998E-3</v>
      </c>
      <c r="S220" s="143">
        <v>0</v>
      </c>
      <c r="T220" s="144">
        <f t="shared" si="23"/>
        <v>0</v>
      </c>
      <c r="AR220" s="145" t="s">
        <v>166</v>
      </c>
      <c r="AT220" s="145" t="s">
        <v>217</v>
      </c>
      <c r="AU220" s="145" t="s">
        <v>83</v>
      </c>
      <c r="AY220" s="16" t="s">
        <v>127</v>
      </c>
      <c r="BE220" s="146">
        <f t="shared" si="24"/>
        <v>0</v>
      </c>
      <c r="BF220" s="146">
        <f t="shared" si="25"/>
        <v>0</v>
      </c>
      <c r="BG220" s="146">
        <f t="shared" si="26"/>
        <v>0</v>
      </c>
      <c r="BH220" s="146">
        <f t="shared" si="27"/>
        <v>0</v>
      </c>
      <c r="BI220" s="146">
        <f t="shared" si="28"/>
        <v>0</v>
      </c>
      <c r="BJ220" s="16" t="s">
        <v>81</v>
      </c>
      <c r="BK220" s="146">
        <f t="shared" si="29"/>
        <v>0</v>
      </c>
      <c r="BL220" s="16" t="s">
        <v>133</v>
      </c>
      <c r="BM220" s="145" t="s">
        <v>1053</v>
      </c>
    </row>
    <row r="221" spans="2:65" s="1" customFormat="1" ht="24.2" customHeight="1">
      <c r="B221" s="132"/>
      <c r="C221" s="133" t="s">
        <v>370</v>
      </c>
      <c r="D221" s="133" t="s">
        <v>129</v>
      </c>
      <c r="E221" s="134" t="s">
        <v>1054</v>
      </c>
      <c r="F221" s="135" t="s">
        <v>1055</v>
      </c>
      <c r="G221" s="136" t="s">
        <v>236</v>
      </c>
      <c r="H221" s="137">
        <v>5</v>
      </c>
      <c r="I221" s="138"/>
      <c r="J221" s="139">
        <f t="shared" si="20"/>
        <v>0</v>
      </c>
      <c r="K221" s="140"/>
      <c r="L221" s="31"/>
      <c r="M221" s="141" t="s">
        <v>1</v>
      </c>
      <c r="N221" s="142" t="s">
        <v>38</v>
      </c>
      <c r="P221" s="143">
        <f t="shared" si="21"/>
        <v>0</v>
      </c>
      <c r="Q221" s="143">
        <v>0</v>
      </c>
      <c r="R221" s="143">
        <f t="shared" si="22"/>
        <v>0</v>
      </c>
      <c r="S221" s="143">
        <v>0</v>
      </c>
      <c r="T221" s="144">
        <f t="shared" si="23"/>
        <v>0</v>
      </c>
      <c r="AR221" s="145" t="s">
        <v>133</v>
      </c>
      <c r="AT221" s="145" t="s">
        <v>129</v>
      </c>
      <c r="AU221" s="145" t="s">
        <v>83</v>
      </c>
      <c r="AY221" s="16" t="s">
        <v>127</v>
      </c>
      <c r="BE221" s="146">
        <f t="shared" si="24"/>
        <v>0</v>
      </c>
      <c r="BF221" s="146">
        <f t="shared" si="25"/>
        <v>0</v>
      </c>
      <c r="BG221" s="146">
        <f t="shared" si="26"/>
        <v>0</v>
      </c>
      <c r="BH221" s="146">
        <f t="shared" si="27"/>
        <v>0</v>
      </c>
      <c r="BI221" s="146">
        <f t="shared" si="28"/>
        <v>0</v>
      </c>
      <c r="BJ221" s="16" t="s">
        <v>81</v>
      </c>
      <c r="BK221" s="146">
        <f t="shared" si="29"/>
        <v>0</v>
      </c>
      <c r="BL221" s="16" t="s">
        <v>133</v>
      </c>
      <c r="BM221" s="145" t="s">
        <v>1056</v>
      </c>
    </row>
    <row r="222" spans="2:65" s="1" customFormat="1" ht="24.2" customHeight="1">
      <c r="B222" s="132"/>
      <c r="C222" s="165" t="s">
        <v>374</v>
      </c>
      <c r="D222" s="165" t="s">
        <v>217</v>
      </c>
      <c r="E222" s="166" t="s">
        <v>1057</v>
      </c>
      <c r="F222" s="167" t="s">
        <v>1058</v>
      </c>
      <c r="G222" s="168" t="s">
        <v>236</v>
      </c>
      <c r="H222" s="169">
        <v>5</v>
      </c>
      <c r="I222" s="170"/>
      <c r="J222" s="171">
        <f t="shared" si="20"/>
        <v>0</v>
      </c>
      <c r="K222" s="172"/>
      <c r="L222" s="173"/>
      <c r="M222" s="174" t="s">
        <v>1</v>
      </c>
      <c r="N222" s="175" t="s">
        <v>38</v>
      </c>
      <c r="P222" s="143">
        <f t="shared" si="21"/>
        <v>0</v>
      </c>
      <c r="Q222" s="143">
        <v>1E-3</v>
      </c>
      <c r="R222" s="143">
        <f t="shared" si="22"/>
        <v>5.0000000000000001E-3</v>
      </c>
      <c r="S222" s="143">
        <v>0</v>
      </c>
      <c r="T222" s="144">
        <f t="shared" si="23"/>
        <v>0</v>
      </c>
      <c r="AR222" s="145" t="s">
        <v>166</v>
      </c>
      <c r="AT222" s="145" t="s">
        <v>217</v>
      </c>
      <c r="AU222" s="145" t="s">
        <v>83</v>
      </c>
      <c r="AY222" s="16" t="s">
        <v>127</v>
      </c>
      <c r="BE222" s="146">
        <f t="shared" si="24"/>
        <v>0</v>
      </c>
      <c r="BF222" s="146">
        <f t="shared" si="25"/>
        <v>0</v>
      </c>
      <c r="BG222" s="146">
        <f t="shared" si="26"/>
        <v>0</v>
      </c>
      <c r="BH222" s="146">
        <f t="shared" si="27"/>
        <v>0</v>
      </c>
      <c r="BI222" s="146">
        <f t="shared" si="28"/>
        <v>0</v>
      </c>
      <c r="BJ222" s="16" t="s">
        <v>81</v>
      </c>
      <c r="BK222" s="146">
        <f t="shared" si="29"/>
        <v>0</v>
      </c>
      <c r="BL222" s="16" t="s">
        <v>133</v>
      </c>
      <c r="BM222" s="145" t="s">
        <v>1059</v>
      </c>
    </row>
    <row r="223" spans="2:65" s="1" customFormat="1" ht="16.5" customHeight="1">
      <c r="B223" s="132"/>
      <c r="C223" s="133" t="s">
        <v>378</v>
      </c>
      <c r="D223" s="133" t="s">
        <v>129</v>
      </c>
      <c r="E223" s="134" t="s">
        <v>1060</v>
      </c>
      <c r="F223" s="135" t="s">
        <v>1061</v>
      </c>
      <c r="G223" s="136" t="s">
        <v>236</v>
      </c>
      <c r="H223" s="137">
        <v>1</v>
      </c>
      <c r="I223" s="138"/>
      <c r="J223" s="139">
        <f t="shared" si="20"/>
        <v>0</v>
      </c>
      <c r="K223" s="140"/>
      <c r="L223" s="31"/>
      <c r="M223" s="141" t="s">
        <v>1</v>
      </c>
      <c r="N223" s="142" t="s">
        <v>38</v>
      </c>
      <c r="P223" s="143">
        <f t="shared" si="21"/>
        <v>0</v>
      </c>
      <c r="Q223" s="143">
        <v>0</v>
      </c>
      <c r="R223" s="143">
        <f t="shared" si="22"/>
        <v>0</v>
      </c>
      <c r="S223" s="143">
        <v>0</v>
      </c>
      <c r="T223" s="144">
        <f t="shared" si="23"/>
        <v>0</v>
      </c>
      <c r="AR223" s="145" t="s">
        <v>133</v>
      </c>
      <c r="AT223" s="145" t="s">
        <v>129</v>
      </c>
      <c r="AU223" s="145" t="s">
        <v>83</v>
      </c>
      <c r="AY223" s="16" t="s">
        <v>127</v>
      </c>
      <c r="BE223" s="146">
        <f t="shared" si="24"/>
        <v>0</v>
      </c>
      <c r="BF223" s="146">
        <f t="shared" si="25"/>
        <v>0</v>
      </c>
      <c r="BG223" s="146">
        <f t="shared" si="26"/>
        <v>0</v>
      </c>
      <c r="BH223" s="146">
        <f t="shared" si="27"/>
        <v>0</v>
      </c>
      <c r="BI223" s="146">
        <f t="shared" si="28"/>
        <v>0</v>
      </c>
      <c r="BJ223" s="16" t="s">
        <v>81</v>
      </c>
      <c r="BK223" s="146">
        <f t="shared" si="29"/>
        <v>0</v>
      </c>
      <c r="BL223" s="16" t="s">
        <v>133</v>
      </c>
      <c r="BM223" s="145" t="s">
        <v>1062</v>
      </c>
    </row>
    <row r="224" spans="2:65" s="1" customFormat="1" ht="24.2" customHeight="1">
      <c r="B224" s="132"/>
      <c r="C224" s="165" t="s">
        <v>384</v>
      </c>
      <c r="D224" s="165" t="s">
        <v>217</v>
      </c>
      <c r="E224" s="166" t="s">
        <v>1063</v>
      </c>
      <c r="F224" s="167" t="s">
        <v>1064</v>
      </c>
      <c r="G224" s="168" t="s">
        <v>236</v>
      </c>
      <c r="H224" s="169">
        <v>1</v>
      </c>
      <c r="I224" s="170"/>
      <c r="J224" s="171">
        <f t="shared" si="20"/>
        <v>0</v>
      </c>
      <c r="K224" s="172"/>
      <c r="L224" s="173"/>
      <c r="M224" s="174" t="s">
        <v>1</v>
      </c>
      <c r="N224" s="175" t="s">
        <v>38</v>
      </c>
      <c r="P224" s="143">
        <f t="shared" si="21"/>
        <v>0</v>
      </c>
      <c r="Q224" s="143">
        <v>1E-3</v>
      </c>
      <c r="R224" s="143">
        <f t="shared" si="22"/>
        <v>1E-3</v>
      </c>
      <c r="S224" s="143">
        <v>0</v>
      </c>
      <c r="T224" s="144">
        <f t="shared" si="23"/>
        <v>0</v>
      </c>
      <c r="AR224" s="145" t="s">
        <v>166</v>
      </c>
      <c r="AT224" s="145" t="s">
        <v>217</v>
      </c>
      <c r="AU224" s="145" t="s">
        <v>83</v>
      </c>
      <c r="AY224" s="16" t="s">
        <v>127</v>
      </c>
      <c r="BE224" s="146">
        <f t="shared" si="24"/>
        <v>0</v>
      </c>
      <c r="BF224" s="146">
        <f t="shared" si="25"/>
        <v>0</v>
      </c>
      <c r="BG224" s="146">
        <f t="shared" si="26"/>
        <v>0</v>
      </c>
      <c r="BH224" s="146">
        <f t="shared" si="27"/>
        <v>0</v>
      </c>
      <c r="BI224" s="146">
        <f t="shared" si="28"/>
        <v>0</v>
      </c>
      <c r="BJ224" s="16" t="s">
        <v>81</v>
      </c>
      <c r="BK224" s="146">
        <f t="shared" si="29"/>
        <v>0</v>
      </c>
      <c r="BL224" s="16" t="s">
        <v>133</v>
      </c>
      <c r="BM224" s="145" t="s">
        <v>1065</v>
      </c>
    </row>
    <row r="225" spans="2:65" s="1" customFormat="1" ht="24.2" customHeight="1">
      <c r="B225" s="132"/>
      <c r="C225" s="133" t="s">
        <v>392</v>
      </c>
      <c r="D225" s="133" t="s">
        <v>129</v>
      </c>
      <c r="E225" s="134" t="s">
        <v>1066</v>
      </c>
      <c r="F225" s="135" t="s">
        <v>848</v>
      </c>
      <c r="G225" s="136" t="s">
        <v>236</v>
      </c>
      <c r="H225" s="137">
        <v>3</v>
      </c>
      <c r="I225" s="138"/>
      <c r="J225" s="139">
        <f t="shared" si="20"/>
        <v>0</v>
      </c>
      <c r="K225" s="140"/>
      <c r="L225" s="31"/>
      <c r="M225" s="141" t="s">
        <v>1</v>
      </c>
      <c r="N225" s="142" t="s">
        <v>38</v>
      </c>
      <c r="P225" s="143">
        <f t="shared" si="21"/>
        <v>0</v>
      </c>
      <c r="Q225" s="143">
        <v>0</v>
      </c>
      <c r="R225" s="143">
        <f t="shared" si="22"/>
        <v>0</v>
      </c>
      <c r="S225" s="143">
        <v>0</v>
      </c>
      <c r="T225" s="144">
        <f t="shared" si="23"/>
        <v>0</v>
      </c>
      <c r="AR225" s="145" t="s">
        <v>133</v>
      </c>
      <c r="AT225" s="145" t="s">
        <v>129</v>
      </c>
      <c r="AU225" s="145" t="s">
        <v>83</v>
      </c>
      <c r="AY225" s="16" t="s">
        <v>127</v>
      </c>
      <c r="BE225" s="146">
        <f t="shared" si="24"/>
        <v>0</v>
      </c>
      <c r="BF225" s="146">
        <f t="shared" si="25"/>
        <v>0</v>
      </c>
      <c r="BG225" s="146">
        <f t="shared" si="26"/>
        <v>0</v>
      </c>
      <c r="BH225" s="146">
        <f t="shared" si="27"/>
        <v>0</v>
      </c>
      <c r="BI225" s="146">
        <f t="shared" si="28"/>
        <v>0</v>
      </c>
      <c r="BJ225" s="16" t="s">
        <v>81</v>
      </c>
      <c r="BK225" s="146">
        <f t="shared" si="29"/>
        <v>0</v>
      </c>
      <c r="BL225" s="16" t="s">
        <v>133</v>
      </c>
      <c r="BM225" s="145" t="s">
        <v>1067</v>
      </c>
    </row>
    <row r="226" spans="2:65" s="1" customFormat="1" ht="24.2" customHeight="1">
      <c r="B226" s="132"/>
      <c r="C226" s="133" t="s">
        <v>396</v>
      </c>
      <c r="D226" s="133" t="s">
        <v>129</v>
      </c>
      <c r="E226" s="134" t="s">
        <v>1068</v>
      </c>
      <c r="F226" s="135" t="s">
        <v>1069</v>
      </c>
      <c r="G226" s="136" t="s">
        <v>236</v>
      </c>
      <c r="H226" s="137">
        <v>10</v>
      </c>
      <c r="I226" s="138"/>
      <c r="J226" s="139">
        <f t="shared" si="20"/>
        <v>0</v>
      </c>
      <c r="K226" s="140"/>
      <c r="L226" s="31"/>
      <c r="M226" s="141" t="s">
        <v>1</v>
      </c>
      <c r="N226" s="142" t="s">
        <v>38</v>
      </c>
      <c r="P226" s="143">
        <f t="shared" si="21"/>
        <v>0</v>
      </c>
      <c r="Q226" s="143">
        <v>0</v>
      </c>
      <c r="R226" s="143">
        <f t="shared" si="22"/>
        <v>0</v>
      </c>
      <c r="S226" s="143">
        <v>0</v>
      </c>
      <c r="T226" s="144">
        <f t="shared" si="23"/>
        <v>0</v>
      </c>
      <c r="AR226" s="145" t="s">
        <v>133</v>
      </c>
      <c r="AT226" s="145" t="s">
        <v>129</v>
      </c>
      <c r="AU226" s="145" t="s">
        <v>83</v>
      </c>
      <c r="AY226" s="16" t="s">
        <v>127</v>
      </c>
      <c r="BE226" s="146">
        <f t="shared" si="24"/>
        <v>0</v>
      </c>
      <c r="BF226" s="146">
        <f t="shared" si="25"/>
        <v>0</v>
      </c>
      <c r="BG226" s="146">
        <f t="shared" si="26"/>
        <v>0</v>
      </c>
      <c r="BH226" s="146">
        <f t="shared" si="27"/>
        <v>0</v>
      </c>
      <c r="BI226" s="146">
        <f t="shared" si="28"/>
        <v>0</v>
      </c>
      <c r="BJ226" s="16" t="s">
        <v>81</v>
      </c>
      <c r="BK226" s="146">
        <f t="shared" si="29"/>
        <v>0</v>
      </c>
      <c r="BL226" s="16" t="s">
        <v>133</v>
      </c>
      <c r="BM226" s="145" t="s">
        <v>1070</v>
      </c>
    </row>
    <row r="227" spans="2:65" s="11" customFormat="1" ht="22.9" customHeight="1">
      <c r="B227" s="120"/>
      <c r="D227" s="121" t="s">
        <v>72</v>
      </c>
      <c r="E227" s="130" t="s">
        <v>171</v>
      </c>
      <c r="F227" s="130" t="s">
        <v>533</v>
      </c>
      <c r="I227" s="123"/>
      <c r="J227" s="131">
        <f>BK227</f>
        <v>0</v>
      </c>
      <c r="L227" s="120"/>
      <c r="M227" s="125"/>
      <c r="P227" s="126">
        <f>P228</f>
        <v>0</v>
      </c>
      <c r="R227" s="126">
        <f>R228</f>
        <v>0</v>
      </c>
      <c r="T227" s="127">
        <f>T228</f>
        <v>0</v>
      </c>
      <c r="AR227" s="121" t="s">
        <v>81</v>
      </c>
      <c r="AT227" s="128" t="s">
        <v>72</v>
      </c>
      <c r="AU227" s="128" t="s">
        <v>81</v>
      </c>
      <c r="AY227" s="121" t="s">
        <v>127</v>
      </c>
      <c r="BK227" s="129">
        <f>BK228</f>
        <v>0</v>
      </c>
    </row>
    <row r="228" spans="2:65" s="11" customFormat="1" ht="20.85" customHeight="1">
      <c r="B228" s="120"/>
      <c r="D228" s="121" t="s">
        <v>72</v>
      </c>
      <c r="E228" s="130" t="s">
        <v>534</v>
      </c>
      <c r="F228" s="130" t="s">
        <v>535</v>
      </c>
      <c r="I228" s="123"/>
      <c r="J228" s="131">
        <f>BK228</f>
        <v>0</v>
      </c>
      <c r="L228" s="120"/>
      <c r="M228" s="125"/>
      <c r="P228" s="126">
        <f>SUM(P229:P233)</f>
        <v>0</v>
      </c>
      <c r="R228" s="126">
        <f>SUM(R229:R233)</f>
        <v>0</v>
      </c>
      <c r="T228" s="127">
        <f>SUM(T229:T233)</f>
        <v>0</v>
      </c>
      <c r="AR228" s="121" t="s">
        <v>81</v>
      </c>
      <c r="AT228" s="128" t="s">
        <v>72</v>
      </c>
      <c r="AU228" s="128" t="s">
        <v>83</v>
      </c>
      <c r="AY228" s="121" t="s">
        <v>127</v>
      </c>
      <c r="BK228" s="129">
        <f>SUM(BK229:BK233)</f>
        <v>0</v>
      </c>
    </row>
    <row r="229" spans="2:65" s="1" customFormat="1" ht="16.5" customHeight="1">
      <c r="B229" s="132"/>
      <c r="C229" s="133" t="s">
        <v>400</v>
      </c>
      <c r="D229" s="133" t="s">
        <v>129</v>
      </c>
      <c r="E229" s="134" t="s">
        <v>1071</v>
      </c>
      <c r="F229" s="135" t="s">
        <v>1072</v>
      </c>
      <c r="G229" s="136" t="s">
        <v>132</v>
      </c>
      <c r="H229" s="137">
        <v>124</v>
      </c>
      <c r="I229" s="138"/>
      <c r="J229" s="139">
        <f>ROUND(I229*H229,2)</f>
        <v>0</v>
      </c>
      <c r="K229" s="140"/>
      <c r="L229" s="31"/>
      <c r="M229" s="141" t="s">
        <v>1</v>
      </c>
      <c r="N229" s="142" t="s">
        <v>38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133</v>
      </c>
      <c r="AT229" s="145" t="s">
        <v>129</v>
      </c>
      <c r="AU229" s="145" t="s">
        <v>141</v>
      </c>
      <c r="AY229" s="16" t="s">
        <v>127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6" t="s">
        <v>81</v>
      </c>
      <c r="BK229" s="146">
        <f>ROUND(I229*H229,2)</f>
        <v>0</v>
      </c>
      <c r="BL229" s="16" t="s">
        <v>133</v>
      </c>
      <c r="BM229" s="145" t="s">
        <v>1073</v>
      </c>
    </row>
    <row r="230" spans="2:65" s="1" customFormat="1" ht="16.5" customHeight="1">
      <c r="B230" s="132"/>
      <c r="C230" s="133" t="s">
        <v>404</v>
      </c>
      <c r="D230" s="133" t="s">
        <v>129</v>
      </c>
      <c r="E230" s="134" t="s">
        <v>1074</v>
      </c>
      <c r="F230" s="135" t="s">
        <v>1075</v>
      </c>
      <c r="G230" s="136" t="s">
        <v>132</v>
      </c>
      <c r="H230" s="137">
        <v>168</v>
      </c>
      <c r="I230" s="138"/>
      <c r="J230" s="139">
        <f>ROUND(I230*H230,2)</f>
        <v>0</v>
      </c>
      <c r="K230" s="140"/>
      <c r="L230" s="31"/>
      <c r="M230" s="141" t="s">
        <v>1</v>
      </c>
      <c r="N230" s="142" t="s">
        <v>38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133</v>
      </c>
      <c r="AT230" s="145" t="s">
        <v>129</v>
      </c>
      <c r="AU230" s="145" t="s">
        <v>141</v>
      </c>
      <c r="AY230" s="16" t="s">
        <v>127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6" t="s">
        <v>81</v>
      </c>
      <c r="BK230" s="146">
        <f>ROUND(I230*H230,2)</f>
        <v>0</v>
      </c>
      <c r="BL230" s="16" t="s">
        <v>133</v>
      </c>
      <c r="BM230" s="145" t="s">
        <v>1076</v>
      </c>
    </row>
    <row r="231" spans="2:65" s="1" customFormat="1" ht="33" customHeight="1">
      <c r="B231" s="132"/>
      <c r="C231" s="133" t="s">
        <v>408</v>
      </c>
      <c r="D231" s="133" t="s">
        <v>129</v>
      </c>
      <c r="E231" s="134" t="s">
        <v>1077</v>
      </c>
      <c r="F231" s="135" t="s">
        <v>1078</v>
      </c>
      <c r="G231" s="136" t="s">
        <v>236</v>
      </c>
      <c r="H231" s="137">
        <v>3</v>
      </c>
      <c r="I231" s="138"/>
      <c r="J231" s="139">
        <f>ROUND(I231*H231,2)</f>
        <v>0</v>
      </c>
      <c r="K231" s="140"/>
      <c r="L231" s="31"/>
      <c r="M231" s="141" t="s">
        <v>1</v>
      </c>
      <c r="N231" s="142" t="s">
        <v>38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133</v>
      </c>
      <c r="AT231" s="145" t="s">
        <v>129</v>
      </c>
      <c r="AU231" s="145" t="s">
        <v>141</v>
      </c>
      <c r="AY231" s="16" t="s">
        <v>127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6" t="s">
        <v>81</v>
      </c>
      <c r="BK231" s="146">
        <f>ROUND(I231*H231,2)</f>
        <v>0</v>
      </c>
      <c r="BL231" s="16" t="s">
        <v>133</v>
      </c>
      <c r="BM231" s="145" t="s">
        <v>1079</v>
      </c>
    </row>
    <row r="232" spans="2:65" s="1" customFormat="1" ht="33" customHeight="1">
      <c r="B232" s="132"/>
      <c r="C232" s="133" t="s">
        <v>413</v>
      </c>
      <c r="D232" s="133" t="s">
        <v>129</v>
      </c>
      <c r="E232" s="134" t="s">
        <v>1080</v>
      </c>
      <c r="F232" s="135" t="s">
        <v>1081</v>
      </c>
      <c r="G232" s="136" t="s">
        <v>236</v>
      </c>
      <c r="H232" s="137">
        <v>16</v>
      </c>
      <c r="I232" s="138"/>
      <c r="J232" s="139">
        <f>ROUND(I232*H232,2)</f>
        <v>0</v>
      </c>
      <c r="K232" s="140"/>
      <c r="L232" s="31"/>
      <c r="M232" s="141" t="s">
        <v>1</v>
      </c>
      <c r="N232" s="142" t="s">
        <v>38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133</v>
      </c>
      <c r="AT232" s="145" t="s">
        <v>129</v>
      </c>
      <c r="AU232" s="145" t="s">
        <v>141</v>
      </c>
      <c r="AY232" s="16" t="s">
        <v>127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6" t="s">
        <v>81</v>
      </c>
      <c r="BK232" s="146">
        <f>ROUND(I232*H232,2)</f>
        <v>0</v>
      </c>
      <c r="BL232" s="16" t="s">
        <v>133</v>
      </c>
      <c r="BM232" s="145" t="s">
        <v>1082</v>
      </c>
    </row>
    <row r="233" spans="2:65" s="1" customFormat="1" ht="33" customHeight="1">
      <c r="B233" s="132"/>
      <c r="C233" s="133" t="s">
        <v>417</v>
      </c>
      <c r="D233" s="133" t="s">
        <v>129</v>
      </c>
      <c r="E233" s="134" t="s">
        <v>1083</v>
      </c>
      <c r="F233" s="135" t="s">
        <v>1084</v>
      </c>
      <c r="G233" s="136" t="s">
        <v>236</v>
      </c>
      <c r="H233" s="137">
        <v>15</v>
      </c>
      <c r="I233" s="138"/>
      <c r="J233" s="139">
        <f>ROUND(I233*H233,2)</f>
        <v>0</v>
      </c>
      <c r="K233" s="140"/>
      <c r="L233" s="31"/>
      <c r="M233" s="141" t="s">
        <v>1</v>
      </c>
      <c r="N233" s="142" t="s">
        <v>38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133</v>
      </c>
      <c r="AT233" s="145" t="s">
        <v>129</v>
      </c>
      <c r="AU233" s="145" t="s">
        <v>141</v>
      </c>
      <c r="AY233" s="16" t="s">
        <v>127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6" t="s">
        <v>81</v>
      </c>
      <c r="BK233" s="146">
        <f>ROUND(I233*H233,2)</f>
        <v>0</v>
      </c>
      <c r="BL233" s="16" t="s">
        <v>133</v>
      </c>
      <c r="BM233" s="145" t="s">
        <v>1085</v>
      </c>
    </row>
    <row r="234" spans="2:65" s="11" customFormat="1" ht="22.9" customHeight="1">
      <c r="B234" s="120"/>
      <c r="D234" s="121" t="s">
        <v>72</v>
      </c>
      <c r="E234" s="130" t="s">
        <v>576</v>
      </c>
      <c r="F234" s="130" t="s">
        <v>577</v>
      </c>
      <c r="I234" s="123"/>
      <c r="J234" s="131">
        <f>BK234</f>
        <v>0</v>
      </c>
      <c r="L234" s="120"/>
      <c r="M234" s="125"/>
      <c r="P234" s="126">
        <f>SUM(P235:P239)</f>
        <v>0</v>
      </c>
      <c r="R234" s="126">
        <f>SUM(R235:R239)</f>
        <v>0</v>
      </c>
      <c r="T234" s="127">
        <f>SUM(T235:T239)</f>
        <v>0</v>
      </c>
      <c r="AR234" s="121" t="s">
        <v>81</v>
      </c>
      <c r="AT234" s="128" t="s">
        <v>72</v>
      </c>
      <c r="AU234" s="128" t="s">
        <v>81</v>
      </c>
      <c r="AY234" s="121" t="s">
        <v>127</v>
      </c>
      <c r="BK234" s="129">
        <f>SUM(BK235:BK239)</f>
        <v>0</v>
      </c>
    </row>
    <row r="235" spans="2:65" s="1" customFormat="1" ht="16.5" customHeight="1">
      <c r="B235" s="132"/>
      <c r="C235" s="133" t="s">
        <v>421</v>
      </c>
      <c r="D235" s="133" t="s">
        <v>129</v>
      </c>
      <c r="E235" s="134" t="s">
        <v>1086</v>
      </c>
      <c r="F235" s="135" t="s">
        <v>1087</v>
      </c>
      <c r="G235" s="136" t="s">
        <v>200</v>
      </c>
      <c r="H235" s="137">
        <v>12.2</v>
      </c>
      <c r="I235" s="138"/>
      <c r="J235" s="139">
        <f>ROUND(I235*H235,2)</f>
        <v>0</v>
      </c>
      <c r="K235" s="140"/>
      <c r="L235" s="31"/>
      <c r="M235" s="141" t="s">
        <v>1</v>
      </c>
      <c r="N235" s="142" t="s">
        <v>38</v>
      </c>
      <c r="P235" s="143">
        <f>O235*H235</f>
        <v>0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AR235" s="145" t="s">
        <v>133</v>
      </c>
      <c r="AT235" s="145" t="s">
        <v>129</v>
      </c>
      <c r="AU235" s="145" t="s">
        <v>83</v>
      </c>
      <c r="AY235" s="16" t="s">
        <v>127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6" t="s">
        <v>81</v>
      </c>
      <c r="BK235" s="146">
        <f>ROUND(I235*H235,2)</f>
        <v>0</v>
      </c>
      <c r="BL235" s="16" t="s">
        <v>133</v>
      </c>
      <c r="BM235" s="145" t="s">
        <v>1088</v>
      </c>
    </row>
    <row r="236" spans="2:65" s="1" customFormat="1" ht="16.5" customHeight="1">
      <c r="B236" s="132"/>
      <c r="C236" s="133" t="s">
        <v>425</v>
      </c>
      <c r="D236" s="133" t="s">
        <v>129</v>
      </c>
      <c r="E236" s="134" t="s">
        <v>880</v>
      </c>
      <c r="F236" s="135" t="s">
        <v>881</v>
      </c>
      <c r="G236" s="136" t="s">
        <v>200</v>
      </c>
      <c r="H236" s="137">
        <v>12.2</v>
      </c>
      <c r="I236" s="138"/>
      <c r="J236" s="139">
        <f>ROUND(I236*H236,2)</f>
        <v>0</v>
      </c>
      <c r="K236" s="140"/>
      <c r="L236" s="31"/>
      <c r="M236" s="141" t="s">
        <v>1</v>
      </c>
      <c r="N236" s="142" t="s">
        <v>38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133</v>
      </c>
      <c r="AT236" s="145" t="s">
        <v>129</v>
      </c>
      <c r="AU236" s="145" t="s">
        <v>83</v>
      </c>
      <c r="AY236" s="16" t="s">
        <v>127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6" t="s">
        <v>81</v>
      </c>
      <c r="BK236" s="146">
        <f>ROUND(I236*H236,2)</f>
        <v>0</v>
      </c>
      <c r="BL236" s="16" t="s">
        <v>133</v>
      </c>
      <c r="BM236" s="145" t="s">
        <v>1089</v>
      </c>
    </row>
    <row r="237" spans="2:65" s="1" customFormat="1" ht="16.5" customHeight="1">
      <c r="B237" s="132"/>
      <c r="C237" s="133" t="s">
        <v>429</v>
      </c>
      <c r="D237" s="133" t="s">
        <v>129</v>
      </c>
      <c r="E237" s="134" t="s">
        <v>885</v>
      </c>
      <c r="F237" s="135" t="s">
        <v>586</v>
      </c>
      <c r="G237" s="136" t="s">
        <v>200</v>
      </c>
      <c r="H237" s="137">
        <v>12.2</v>
      </c>
      <c r="I237" s="138"/>
      <c r="J237" s="139">
        <f>ROUND(I237*H237,2)</f>
        <v>0</v>
      </c>
      <c r="K237" s="140"/>
      <c r="L237" s="31"/>
      <c r="M237" s="141" t="s">
        <v>1</v>
      </c>
      <c r="N237" s="142" t="s">
        <v>38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133</v>
      </c>
      <c r="AT237" s="145" t="s">
        <v>129</v>
      </c>
      <c r="AU237" s="145" t="s">
        <v>83</v>
      </c>
      <c r="AY237" s="16" t="s">
        <v>127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6" t="s">
        <v>81</v>
      </c>
      <c r="BK237" s="146">
        <f>ROUND(I237*H237,2)</f>
        <v>0</v>
      </c>
      <c r="BL237" s="16" t="s">
        <v>133</v>
      </c>
      <c r="BM237" s="145" t="s">
        <v>1090</v>
      </c>
    </row>
    <row r="238" spans="2:65" s="1" customFormat="1" ht="24.2" customHeight="1">
      <c r="B238" s="132"/>
      <c r="C238" s="133" t="s">
        <v>433</v>
      </c>
      <c r="D238" s="133" t="s">
        <v>129</v>
      </c>
      <c r="E238" s="134" t="s">
        <v>589</v>
      </c>
      <c r="F238" s="135" t="s">
        <v>590</v>
      </c>
      <c r="G238" s="136" t="s">
        <v>200</v>
      </c>
      <c r="H238" s="137">
        <v>12.2</v>
      </c>
      <c r="I238" s="138"/>
      <c r="J238" s="139">
        <f>ROUND(I238*H238,2)</f>
        <v>0</v>
      </c>
      <c r="K238" s="140"/>
      <c r="L238" s="31"/>
      <c r="M238" s="141" t="s">
        <v>1</v>
      </c>
      <c r="N238" s="142" t="s">
        <v>38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133</v>
      </c>
      <c r="AT238" s="145" t="s">
        <v>129</v>
      </c>
      <c r="AU238" s="145" t="s">
        <v>83</v>
      </c>
      <c r="AY238" s="16" t="s">
        <v>127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6" t="s">
        <v>81</v>
      </c>
      <c r="BK238" s="146">
        <f>ROUND(I238*H238,2)</f>
        <v>0</v>
      </c>
      <c r="BL238" s="16" t="s">
        <v>133</v>
      </c>
      <c r="BM238" s="145" t="s">
        <v>1091</v>
      </c>
    </row>
    <row r="239" spans="2:65" s="1" customFormat="1" ht="24.2" customHeight="1">
      <c r="B239" s="132"/>
      <c r="C239" s="133" t="s">
        <v>437</v>
      </c>
      <c r="D239" s="133" t="s">
        <v>129</v>
      </c>
      <c r="E239" s="134" t="s">
        <v>892</v>
      </c>
      <c r="F239" s="135" t="s">
        <v>893</v>
      </c>
      <c r="G239" s="136" t="s">
        <v>200</v>
      </c>
      <c r="H239" s="137">
        <v>12.2</v>
      </c>
      <c r="I239" s="138"/>
      <c r="J239" s="139">
        <f>ROUND(I239*H239,2)</f>
        <v>0</v>
      </c>
      <c r="K239" s="140"/>
      <c r="L239" s="31"/>
      <c r="M239" s="141" t="s">
        <v>1</v>
      </c>
      <c r="N239" s="142" t="s">
        <v>38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133</v>
      </c>
      <c r="AT239" s="145" t="s">
        <v>129</v>
      </c>
      <c r="AU239" s="145" t="s">
        <v>83</v>
      </c>
      <c r="AY239" s="16" t="s">
        <v>127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6" t="s">
        <v>81</v>
      </c>
      <c r="BK239" s="146">
        <f>ROUND(I239*H239,2)</f>
        <v>0</v>
      </c>
      <c r="BL239" s="16" t="s">
        <v>133</v>
      </c>
      <c r="BM239" s="145" t="s">
        <v>1092</v>
      </c>
    </row>
    <row r="240" spans="2:65" s="11" customFormat="1" ht="22.9" customHeight="1">
      <c r="B240" s="120"/>
      <c r="D240" s="121" t="s">
        <v>72</v>
      </c>
      <c r="E240" s="130" t="s">
        <v>602</v>
      </c>
      <c r="F240" s="130" t="s">
        <v>603</v>
      </c>
      <c r="I240" s="123"/>
      <c r="J240" s="131">
        <f>BK240</f>
        <v>0</v>
      </c>
      <c r="L240" s="120"/>
      <c r="M240" s="125"/>
      <c r="P240" s="126">
        <f>P241</f>
        <v>0</v>
      </c>
      <c r="R240" s="126">
        <f>R241</f>
        <v>0</v>
      </c>
      <c r="T240" s="127">
        <f>T241</f>
        <v>0</v>
      </c>
      <c r="AR240" s="121" t="s">
        <v>81</v>
      </c>
      <c r="AT240" s="128" t="s">
        <v>72</v>
      </c>
      <c r="AU240" s="128" t="s">
        <v>81</v>
      </c>
      <c r="AY240" s="121" t="s">
        <v>127</v>
      </c>
      <c r="BK240" s="129">
        <f>BK241</f>
        <v>0</v>
      </c>
    </row>
    <row r="241" spans="2:65" s="1" customFormat="1" ht="24.2" customHeight="1">
      <c r="B241" s="132"/>
      <c r="C241" s="133" t="s">
        <v>441</v>
      </c>
      <c r="D241" s="133" t="s">
        <v>129</v>
      </c>
      <c r="E241" s="134" t="s">
        <v>895</v>
      </c>
      <c r="F241" s="135" t="s">
        <v>606</v>
      </c>
      <c r="G241" s="136" t="s">
        <v>200</v>
      </c>
      <c r="H241" s="137">
        <v>748.94</v>
      </c>
      <c r="I241" s="138"/>
      <c r="J241" s="139">
        <f>ROUND(I241*H241,2)</f>
        <v>0</v>
      </c>
      <c r="K241" s="140"/>
      <c r="L241" s="31"/>
      <c r="M241" s="176" t="s">
        <v>1</v>
      </c>
      <c r="N241" s="177" t="s">
        <v>38</v>
      </c>
      <c r="O241" s="178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145" t="s">
        <v>133</v>
      </c>
      <c r="AT241" s="145" t="s">
        <v>129</v>
      </c>
      <c r="AU241" s="145" t="s">
        <v>83</v>
      </c>
      <c r="AY241" s="16" t="s">
        <v>127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6" t="s">
        <v>81</v>
      </c>
      <c r="BK241" s="146">
        <f>ROUND(I241*H241,2)</f>
        <v>0</v>
      </c>
      <c r="BL241" s="16" t="s">
        <v>133</v>
      </c>
      <c r="BM241" s="145" t="s">
        <v>1093</v>
      </c>
    </row>
    <row r="242" spans="2:65" s="1" customFormat="1" ht="6.95" customHeight="1">
      <c r="B242" s="43"/>
      <c r="C242" s="44"/>
      <c r="D242" s="44"/>
      <c r="E242" s="44"/>
      <c r="F242" s="44"/>
      <c r="G242" s="44"/>
      <c r="H242" s="44"/>
      <c r="I242" s="44"/>
      <c r="J242" s="44"/>
      <c r="K242" s="44"/>
      <c r="L242" s="31"/>
    </row>
  </sheetData>
  <autoFilter ref="C124:K241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8"/>
  <sheetViews>
    <sheetView showGridLines="0" tabSelected="1" topLeftCell="A107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Kaplice, ul. Generála Fanty - obnova vodovodu a kanalizace (1. etapa)</v>
      </c>
      <c r="F7" s="228"/>
      <c r="G7" s="228"/>
      <c r="H7" s="228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188" t="s">
        <v>1094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24</v>
      </c>
      <c r="J17" s="27"/>
      <c r="L17" s="31"/>
    </row>
    <row r="18" spans="2:12" s="1" customFormat="1" ht="18" customHeight="1">
      <c r="B18" s="31"/>
      <c r="E18" s="230"/>
      <c r="F18" s="210"/>
      <c r="G18" s="210"/>
      <c r="H18" s="210"/>
      <c r="I18" s="26" t="s">
        <v>27</v>
      </c>
      <c r="J18" s="27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ROUND((SUM(BE117:BE127)),  2)</f>
        <v>0</v>
      </c>
      <c r="I33" s="91">
        <v>0.21</v>
      </c>
      <c r="J33" s="90">
        <f>ROUND(((SUM(BE117:BE127))*I33),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ROUND((SUM(BF117:BF127)),  2)</f>
        <v>0</v>
      </c>
      <c r="I34" s="91">
        <v>0.15</v>
      </c>
      <c r="J34" s="90">
        <f>ROUND(((SUM(BF117:BF127))*I34),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ROUND((SUM(BG117:BG127)),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ROUND((SUM(BH117:BH127)),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ROUND((SUM(BI117:BI127)),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Kaplice, ul. Generála Fanty - obnova vodovodu a kanalizace (1. etapa)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188" t="str">
        <f>E9</f>
        <v>4304d - SO 00  Společné práce (1. etapa)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Město kaplice, náměstí 70, 382 41 Kaplice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/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99</v>
      </c>
      <c r="J96" s="65">
        <f>J117</f>
        <v>0</v>
      </c>
      <c r="L96" s="31"/>
      <c r="AU96" s="16" t="s">
        <v>100</v>
      </c>
    </row>
    <row r="97" spans="2:12" s="8" customFormat="1" ht="24.95" customHeight="1">
      <c r="B97" s="103"/>
      <c r="D97" s="104" t="s">
        <v>1095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112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26.25" customHeight="1">
      <c r="B107" s="31"/>
      <c r="E107" s="227" t="str">
        <f>E7</f>
        <v>Kaplice, ul. Generála Fanty - obnova vodovodu a kanalizace (1. etapa)</v>
      </c>
      <c r="F107" s="228"/>
      <c r="G107" s="228"/>
      <c r="H107" s="228"/>
      <c r="L107" s="31"/>
    </row>
    <row r="108" spans="2:12" s="1" customFormat="1" ht="12" customHeight="1">
      <c r="B108" s="31"/>
      <c r="C108" s="26" t="s">
        <v>94</v>
      </c>
      <c r="L108" s="31"/>
    </row>
    <row r="109" spans="2:12" s="1" customFormat="1" ht="16.5" customHeight="1">
      <c r="B109" s="31"/>
      <c r="E109" s="188" t="str">
        <f>E9</f>
        <v>4304d - SO 00  Společné práce (1. etapa)</v>
      </c>
      <c r="F109" s="229"/>
      <c r="G109" s="229"/>
      <c r="H109" s="229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/>
      </c>
      <c r="L111" s="31"/>
    </row>
    <row r="112" spans="2:12" s="1" customFormat="1" ht="6.95" customHeight="1">
      <c r="B112" s="31"/>
      <c r="L112" s="31"/>
    </row>
    <row r="113" spans="2:65" s="1" customFormat="1" ht="15.2" customHeight="1">
      <c r="B113" s="31"/>
      <c r="C113" s="26" t="s">
        <v>23</v>
      </c>
      <c r="F113" s="24" t="str">
        <f>E15</f>
        <v>Město kaplice, náměstí 70, 382 41 Kaplice</v>
      </c>
      <c r="I113" s="26" t="s">
        <v>29</v>
      </c>
      <c r="J113" s="29" t="str">
        <f>E21</f>
        <v xml:space="preserve"> </v>
      </c>
      <c r="L113" s="31"/>
    </row>
    <row r="114" spans="2:65" s="1" customFormat="1" ht="15.2" customHeight="1">
      <c r="B114" s="31"/>
      <c r="C114" s="26" t="s">
        <v>28</v>
      </c>
      <c r="F114" s="24" t="str">
        <f>IF(E18="","",E18)</f>
        <v/>
      </c>
      <c r="I114" s="26" t="s">
        <v>31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10" customFormat="1" ht="29.25" customHeight="1">
      <c r="B116" s="111"/>
      <c r="C116" s="112" t="s">
        <v>113</v>
      </c>
      <c r="D116" s="113" t="s">
        <v>58</v>
      </c>
      <c r="E116" s="113" t="s">
        <v>54</v>
      </c>
      <c r="F116" s="113" t="s">
        <v>55</v>
      </c>
      <c r="G116" s="113" t="s">
        <v>114</v>
      </c>
      <c r="H116" s="113" t="s">
        <v>115</v>
      </c>
      <c r="I116" s="113" t="s">
        <v>116</v>
      </c>
      <c r="J116" s="114" t="s">
        <v>98</v>
      </c>
      <c r="K116" s="115" t="s">
        <v>117</v>
      </c>
      <c r="L116" s="111"/>
      <c r="M116" s="58" t="s">
        <v>1</v>
      </c>
      <c r="N116" s="59" t="s">
        <v>37</v>
      </c>
      <c r="O116" s="59" t="s">
        <v>118</v>
      </c>
      <c r="P116" s="59" t="s">
        <v>119</v>
      </c>
      <c r="Q116" s="59" t="s">
        <v>120</v>
      </c>
      <c r="R116" s="59" t="s">
        <v>121</v>
      </c>
      <c r="S116" s="59" t="s">
        <v>122</v>
      </c>
      <c r="T116" s="60" t="s">
        <v>123</v>
      </c>
    </row>
    <row r="117" spans="2:65" s="1" customFormat="1" ht="22.9" customHeight="1">
      <c r="B117" s="31"/>
      <c r="C117" s="63" t="s">
        <v>124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72</v>
      </c>
      <c r="AU117" s="16" t="s">
        <v>100</v>
      </c>
      <c r="BK117" s="119">
        <f>BK118</f>
        <v>0</v>
      </c>
    </row>
    <row r="118" spans="2:65" s="11" customFormat="1" ht="25.9" customHeight="1">
      <c r="B118" s="120"/>
      <c r="D118" s="121" t="s">
        <v>72</v>
      </c>
      <c r="E118" s="122" t="s">
        <v>1096</v>
      </c>
      <c r="F118" s="122" t="s">
        <v>1097</v>
      </c>
      <c r="I118" s="123"/>
      <c r="J118" s="124">
        <f>BK118</f>
        <v>0</v>
      </c>
      <c r="L118" s="120"/>
      <c r="M118" s="125"/>
      <c r="P118" s="126">
        <f>SUM(P119:P127)</f>
        <v>0</v>
      </c>
      <c r="R118" s="126">
        <f>SUM(R119:R127)</f>
        <v>0</v>
      </c>
      <c r="T118" s="127">
        <f>SUM(T119:T127)</f>
        <v>0</v>
      </c>
      <c r="AR118" s="121" t="s">
        <v>149</v>
      </c>
      <c r="AT118" s="128" t="s">
        <v>72</v>
      </c>
      <c r="AU118" s="128" t="s">
        <v>73</v>
      </c>
      <c r="AY118" s="121" t="s">
        <v>127</v>
      </c>
      <c r="BK118" s="129">
        <f>SUM(BK119:BK127)</f>
        <v>0</v>
      </c>
    </row>
    <row r="119" spans="2:65" s="1" customFormat="1" ht="16.5" customHeight="1">
      <c r="B119" s="132"/>
      <c r="C119" s="133" t="s">
        <v>81</v>
      </c>
      <c r="D119" s="133" t="s">
        <v>129</v>
      </c>
      <c r="E119" s="134" t="s">
        <v>1098</v>
      </c>
      <c r="F119" s="135" t="s">
        <v>1099</v>
      </c>
      <c r="G119" s="136" t="s">
        <v>1100</v>
      </c>
      <c r="H119" s="137">
        <v>20</v>
      </c>
      <c r="I119" s="138"/>
      <c r="J119" s="139">
        <f t="shared" ref="J119:J127" si="0">ROUND(I119*H119,2)</f>
        <v>0</v>
      </c>
      <c r="K119" s="140"/>
      <c r="L119" s="31"/>
      <c r="M119" s="141" t="s">
        <v>1</v>
      </c>
      <c r="N119" s="142" t="s">
        <v>38</v>
      </c>
      <c r="P119" s="143">
        <f t="shared" ref="P119:P127" si="1">O119*H119</f>
        <v>0</v>
      </c>
      <c r="Q119" s="143">
        <v>0</v>
      </c>
      <c r="R119" s="143">
        <f t="shared" ref="R119:R127" si="2">Q119*H119</f>
        <v>0</v>
      </c>
      <c r="S119" s="143">
        <v>0</v>
      </c>
      <c r="T119" s="144">
        <f t="shared" ref="T119:T127" si="3">S119*H119</f>
        <v>0</v>
      </c>
      <c r="AR119" s="145" t="s">
        <v>133</v>
      </c>
      <c r="AT119" s="145" t="s">
        <v>129</v>
      </c>
      <c r="AU119" s="145" t="s">
        <v>81</v>
      </c>
      <c r="AY119" s="16" t="s">
        <v>127</v>
      </c>
      <c r="BE119" s="146">
        <f t="shared" ref="BE119:BE127" si="4">IF(N119="základní",J119,0)</f>
        <v>0</v>
      </c>
      <c r="BF119" s="146">
        <f t="shared" ref="BF119:BF127" si="5">IF(N119="snížená",J119,0)</f>
        <v>0</v>
      </c>
      <c r="BG119" s="146">
        <f t="shared" ref="BG119:BG127" si="6">IF(N119="zákl. přenesená",J119,0)</f>
        <v>0</v>
      </c>
      <c r="BH119" s="146">
        <f t="shared" ref="BH119:BH127" si="7">IF(N119="sníž. přenesená",J119,0)</f>
        <v>0</v>
      </c>
      <c r="BI119" s="146">
        <f t="shared" ref="BI119:BI127" si="8">IF(N119="nulová",J119,0)</f>
        <v>0</v>
      </c>
      <c r="BJ119" s="16" t="s">
        <v>81</v>
      </c>
      <c r="BK119" s="146">
        <f t="shared" ref="BK119:BK127" si="9">ROUND(I119*H119,2)</f>
        <v>0</v>
      </c>
      <c r="BL119" s="16" t="s">
        <v>133</v>
      </c>
      <c r="BM119" s="145" t="s">
        <v>1101</v>
      </c>
    </row>
    <row r="120" spans="2:65" s="1" customFormat="1" ht="16.5" customHeight="1">
      <c r="B120" s="132"/>
      <c r="C120" s="133" t="s">
        <v>83</v>
      </c>
      <c r="D120" s="133" t="s">
        <v>129</v>
      </c>
      <c r="E120" s="134" t="s">
        <v>1102</v>
      </c>
      <c r="F120" s="135" t="s">
        <v>1103</v>
      </c>
      <c r="G120" s="136" t="s">
        <v>245</v>
      </c>
      <c r="H120" s="137">
        <v>1</v>
      </c>
      <c r="I120" s="138"/>
      <c r="J120" s="139">
        <f t="shared" si="0"/>
        <v>0</v>
      </c>
      <c r="K120" s="140"/>
      <c r="L120" s="31"/>
      <c r="M120" s="141" t="s">
        <v>1</v>
      </c>
      <c r="N120" s="142" t="s">
        <v>38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133</v>
      </c>
      <c r="AT120" s="145" t="s">
        <v>129</v>
      </c>
      <c r="AU120" s="145" t="s">
        <v>81</v>
      </c>
      <c r="AY120" s="16" t="s">
        <v>127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6" t="s">
        <v>81</v>
      </c>
      <c r="BK120" s="146">
        <f t="shared" si="9"/>
        <v>0</v>
      </c>
      <c r="BL120" s="16" t="s">
        <v>133</v>
      </c>
      <c r="BM120" s="145" t="s">
        <v>1104</v>
      </c>
    </row>
    <row r="121" spans="2:65" s="1" customFormat="1" ht="33" customHeight="1">
      <c r="B121" s="132"/>
      <c r="C121" s="133" t="s">
        <v>141</v>
      </c>
      <c r="D121" s="133" t="s">
        <v>129</v>
      </c>
      <c r="E121" s="134" t="s">
        <v>1105</v>
      </c>
      <c r="F121" s="135" t="s">
        <v>1106</v>
      </c>
      <c r="G121" s="136" t="s">
        <v>245</v>
      </c>
      <c r="H121" s="137">
        <v>1</v>
      </c>
      <c r="I121" s="138"/>
      <c r="J121" s="139">
        <f t="shared" si="0"/>
        <v>0</v>
      </c>
      <c r="K121" s="140"/>
      <c r="L121" s="31"/>
      <c r="M121" s="141" t="s">
        <v>1</v>
      </c>
      <c r="N121" s="142" t="s">
        <v>38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133</v>
      </c>
      <c r="AT121" s="145" t="s">
        <v>129</v>
      </c>
      <c r="AU121" s="145" t="s">
        <v>81</v>
      </c>
      <c r="AY121" s="16" t="s">
        <v>127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6" t="s">
        <v>81</v>
      </c>
      <c r="BK121" s="146">
        <f t="shared" si="9"/>
        <v>0</v>
      </c>
      <c r="BL121" s="16" t="s">
        <v>133</v>
      </c>
      <c r="BM121" s="145" t="s">
        <v>1107</v>
      </c>
    </row>
    <row r="122" spans="2:65" s="1" customFormat="1" ht="16.5" customHeight="1">
      <c r="B122" s="132"/>
      <c r="C122" s="133" t="s">
        <v>133</v>
      </c>
      <c r="D122" s="133" t="s">
        <v>129</v>
      </c>
      <c r="E122" s="134" t="s">
        <v>1108</v>
      </c>
      <c r="F122" s="135" t="s">
        <v>1109</v>
      </c>
      <c r="G122" s="136" t="s">
        <v>1110</v>
      </c>
      <c r="H122" s="137">
        <v>5.54</v>
      </c>
      <c r="I122" s="138"/>
      <c r="J122" s="139">
        <f t="shared" si="0"/>
        <v>0</v>
      </c>
      <c r="K122" s="140"/>
      <c r="L122" s="31"/>
      <c r="M122" s="141" t="s">
        <v>1</v>
      </c>
      <c r="N122" s="142" t="s">
        <v>38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133</v>
      </c>
      <c r="AT122" s="145" t="s">
        <v>129</v>
      </c>
      <c r="AU122" s="145" t="s">
        <v>81</v>
      </c>
      <c r="AY122" s="16" t="s">
        <v>127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6" t="s">
        <v>81</v>
      </c>
      <c r="BK122" s="146">
        <f t="shared" si="9"/>
        <v>0</v>
      </c>
      <c r="BL122" s="16" t="s">
        <v>133</v>
      </c>
      <c r="BM122" s="145" t="s">
        <v>1111</v>
      </c>
    </row>
    <row r="123" spans="2:65" s="1" customFormat="1" ht="16.5" customHeight="1">
      <c r="B123" s="132"/>
      <c r="C123" s="133" t="s">
        <v>149</v>
      </c>
      <c r="D123" s="133" t="s">
        <v>129</v>
      </c>
      <c r="E123" s="134" t="s">
        <v>1112</v>
      </c>
      <c r="F123" s="135" t="s">
        <v>1113</v>
      </c>
      <c r="G123" s="136" t="s">
        <v>245</v>
      </c>
      <c r="H123" s="137">
        <v>1</v>
      </c>
      <c r="I123" s="138"/>
      <c r="J123" s="139">
        <f t="shared" si="0"/>
        <v>0</v>
      </c>
      <c r="K123" s="140"/>
      <c r="L123" s="31"/>
      <c r="M123" s="141" t="s">
        <v>1</v>
      </c>
      <c r="N123" s="142" t="s">
        <v>38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133</v>
      </c>
      <c r="AT123" s="145" t="s">
        <v>129</v>
      </c>
      <c r="AU123" s="145" t="s">
        <v>81</v>
      </c>
      <c r="AY123" s="16" t="s">
        <v>127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6" t="s">
        <v>81</v>
      </c>
      <c r="BK123" s="146">
        <f t="shared" si="9"/>
        <v>0</v>
      </c>
      <c r="BL123" s="16" t="s">
        <v>133</v>
      </c>
      <c r="BM123" s="145" t="s">
        <v>1114</v>
      </c>
    </row>
    <row r="124" spans="2:65" s="1" customFormat="1" ht="16.5" customHeight="1">
      <c r="B124" s="132"/>
      <c r="C124" s="133" t="s">
        <v>156</v>
      </c>
      <c r="D124" s="133" t="s">
        <v>129</v>
      </c>
      <c r="E124" s="134" t="s">
        <v>1115</v>
      </c>
      <c r="F124" s="135" t="s">
        <v>1116</v>
      </c>
      <c r="G124" s="136" t="s">
        <v>245</v>
      </c>
      <c r="H124" s="137">
        <v>1</v>
      </c>
      <c r="I124" s="138"/>
      <c r="J124" s="139">
        <f t="shared" si="0"/>
        <v>0</v>
      </c>
      <c r="K124" s="140"/>
      <c r="L124" s="31"/>
      <c r="M124" s="141" t="s">
        <v>1</v>
      </c>
      <c r="N124" s="142" t="s">
        <v>38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133</v>
      </c>
      <c r="AT124" s="145" t="s">
        <v>129</v>
      </c>
      <c r="AU124" s="145" t="s">
        <v>81</v>
      </c>
      <c r="AY124" s="16" t="s">
        <v>127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6" t="s">
        <v>81</v>
      </c>
      <c r="BK124" s="146">
        <f t="shared" si="9"/>
        <v>0</v>
      </c>
      <c r="BL124" s="16" t="s">
        <v>133</v>
      </c>
      <c r="BM124" s="145" t="s">
        <v>1117</v>
      </c>
    </row>
    <row r="125" spans="2:65" s="1" customFormat="1" ht="21.75" customHeight="1">
      <c r="B125" s="132"/>
      <c r="C125" s="133" t="s">
        <v>161</v>
      </c>
      <c r="D125" s="133" t="s">
        <v>129</v>
      </c>
      <c r="E125" s="134" t="s">
        <v>1118</v>
      </c>
      <c r="F125" s="135" t="s">
        <v>1119</v>
      </c>
      <c r="G125" s="136" t="s">
        <v>245</v>
      </c>
      <c r="H125" s="137">
        <v>1</v>
      </c>
      <c r="I125" s="138"/>
      <c r="J125" s="139">
        <f t="shared" si="0"/>
        <v>0</v>
      </c>
      <c r="K125" s="140"/>
      <c r="L125" s="31"/>
      <c r="M125" s="141" t="s">
        <v>1</v>
      </c>
      <c r="N125" s="142" t="s">
        <v>38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133</v>
      </c>
      <c r="AT125" s="145" t="s">
        <v>129</v>
      </c>
      <c r="AU125" s="145" t="s">
        <v>81</v>
      </c>
      <c r="AY125" s="16" t="s">
        <v>127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81</v>
      </c>
      <c r="BK125" s="146">
        <f t="shared" si="9"/>
        <v>0</v>
      </c>
      <c r="BL125" s="16" t="s">
        <v>133</v>
      </c>
      <c r="BM125" s="145" t="s">
        <v>1120</v>
      </c>
    </row>
    <row r="126" spans="2:65" s="1" customFormat="1" ht="24.2" customHeight="1">
      <c r="B126" s="132"/>
      <c r="C126" s="133" t="s">
        <v>166</v>
      </c>
      <c r="D126" s="133" t="s">
        <v>129</v>
      </c>
      <c r="E126" s="134" t="s">
        <v>1121</v>
      </c>
      <c r="F126" s="135" t="s">
        <v>1122</v>
      </c>
      <c r="G126" s="136" t="s">
        <v>245</v>
      </c>
      <c r="H126" s="137">
        <v>1</v>
      </c>
      <c r="I126" s="138"/>
      <c r="J126" s="139">
        <f t="shared" si="0"/>
        <v>0</v>
      </c>
      <c r="K126" s="140"/>
      <c r="L126" s="31"/>
      <c r="M126" s="141" t="s">
        <v>1</v>
      </c>
      <c r="N126" s="142" t="s">
        <v>38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133</v>
      </c>
      <c r="AT126" s="145" t="s">
        <v>129</v>
      </c>
      <c r="AU126" s="145" t="s">
        <v>81</v>
      </c>
      <c r="AY126" s="16" t="s">
        <v>127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81</v>
      </c>
      <c r="BK126" s="146">
        <f t="shared" si="9"/>
        <v>0</v>
      </c>
      <c r="BL126" s="16" t="s">
        <v>133</v>
      </c>
      <c r="BM126" s="145" t="s">
        <v>1123</v>
      </c>
    </row>
    <row r="127" spans="2:65" s="1" customFormat="1" ht="21.75" customHeight="1">
      <c r="B127" s="132"/>
      <c r="C127" s="133" t="s">
        <v>171</v>
      </c>
      <c r="D127" s="133" t="s">
        <v>129</v>
      </c>
      <c r="E127" s="134" t="s">
        <v>1124</v>
      </c>
      <c r="F127" s="135" t="s">
        <v>1125</v>
      </c>
      <c r="G127" s="136" t="s">
        <v>245</v>
      </c>
      <c r="H127" s="137">
        <v>1</v>
      </c>
      <c r="I127" s="138"/>
      <c r="J127" s="139">
        <f t="shared" si="0"/>
        <v>0</v>
      </c>
      <c r="K127" s="140"/>
      <c r="L127" s="31"/>
      <c r="M127" s="176" t="s">
        <v>1</v>
      </c>
      <c r="N127" s="177" t="s">
        <v>38</v>
      </c>
      <c r="O127" s="178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AR127" s="145" t="s">
        <v>133</v>
      </c>
      <c r="AT127" s="145" t="s">
        <v>129</v>
      </c>
      <c r="AU127" s="145" t="s">
        <v>81</v>
      </c>
      <c r="AY127" s="16" t="s">
        <v>127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81</v>
      </c>
      <c r="BK127" s="146">
        <f t="shared" si="9"/>
        <v>0</v>
      </c>
      <c r="BL127" s="16" t="s">
        <v>133</v>
      </c>
      <c r="BM127" s="145" t="s">
        <v>1126</v>
      </c>
    </row>
    <row r="128" spans="2:65" s="1" customFormat="1" ht="6.95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31"/>
    </row>
  </sheetData>
  <autoFilter ref="C116:K127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4304a - SO 01 VODOVOD (1....</vt:lpstr>
      <vt:lpstr>4304b - SO 02  KANALIZACE...</vt:lpstr>
      <vt:lpstr>4304c - SO 03 - Přípojky ...</vt:lpstr>
      <vt:lpstr>4304d - SO 00  Společné p...</vt:lpstr>
      <vt:lpstr>'4304a - SO 01 VODOVOD (1....'!Názvy_tisku</vt:lpstr>
      <vt:lpstr>'4304b - SO 02  KANALIZACE...'!Názvy_tisku</vt:lpstr>
      <vt:lpstr>'4304c - SO 03 - Přípojky ...'!Názvy_tisku</vt:lpstr>
      <vt:lpstr>'4304d - SO 00  Společné p...'!Názvy_tisku</vt:lpstr>
      <vt:lpstr>'Rekapitulace stavby'!Názvy_tisku</vt:lpstr>
      <vt:lpstr>'4304a - SO 01 VODOVOD (1....'!Oblast_tisku</vt:lpstr>
      <vt:lpstr>'4304b - SO 02  KANALIZACE...'!Oblast_tisku</vt:lpstr>
      <vt:lpstr>'4304c - SO 03 - Přípojky ...'!Oblast_tisku</vt:lpstr>
      <vt:lpstr>'4304d - SO 00  Společné 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2024-01-12T08:34:34Z</dcterms:created>
  <dcterms:modified xsi:type="dcterms:W3CDTF">2024-01-12T08:35:49Z</dcterms:modified>
</cp:coreProperties>
</file>